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.tourei\Desktop\"/>
    </mc:Choice>
  </mc:AlternateContent>
  <xr:revisionPtr revIDLastSave="0" documentId="13_ncr:1_{4E5F46C0-502E-43E9-B532-40CF5AE2E7E5}" xr6:coauthVersionLast="47" xr6:coauthVersionMax="47" xr10:uidLastSave="{00000000-0000-0000-0000-000000000000}"/>
  <bookViews>
    <workbookView xWindow="-120" yWindow="-120" windowWidth="29040" windowHeight="15840" tabRatio="897" activeTab="8" xr2:uid="{00000000-000D-0000-FFFF-FFFF00000000}"/>
  </bookViews>
  <sheets>
    <sheet name="0" sheetId="23" r:id="rId1"/>
    <sheet name=" سهام" sheetId="21" r:id="rId2"/>
    <sheet name="اوراق مشتقه" sheetId="24" state="hidden" r:id="rId3"/>
    <sheet name="واحدهای صندوق" sheetId="25" r:id="rId4"/>
    <sheet name="اوراق" sheetId="3" r:id="rId5"/>
    <sheet name="تعدیل قیمت" sheetId="26" state="hidden" r:id="rId6"/>
    <sheet name="سپرده" sheetId="2" r:id="rId7"/>
    <sheet name="درآمدها" sheetId="11" r:id="rId8"/>
    <sheet name="درآمد سرمایه گذاری در سهام " sheetId="27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state="hidden" r:id="rId12"/>
    <sheet name="درآمد ناشی از تغییر قیمت اوراق " sheetId="14" r:id="rId13"/>
    <sheet name="درآمد ناشی ازفروش" sheetId="15" r:id="rId14"/>
    <sheet name="درآمد سپرده بانکی" sheetId="7" r:id="rId15"/>
    <sheet name="درآمد سود سهام" sheetId="12" state="hidden" r:id="rId16"/>
    <sheet name="درآمد سود صندوق" sheetId="20" state="hidden" r:id="rId17"/>
    <sheet name="سود اوراق بهادار" sheetId="13" state="hidden" r:id="rId18"/>
    <sheet name="سود  سپرده بانکی" sheetId="22" r:id="rId19"/>
    <sheet name="سایر درآمدها" sheetId="8" r:id="rId20"/>
  </sheets>
  <definedNames>
    <definedName name="_xlnm.Print_Area" localSheetId="1">' سهام'!$A$1:$Y$21</definedName>
    <definedName name="_xlnm.Print_Area" localSheetId="0">'0'!$A$2:$J$15</definedName>
    <definedName name="_xlnm.Print_Area" localSheetId="4">اوراق!$A$1:$AK$18</definedName>
    <definedName name="_xlnm.Print_Area" localSheetId="5">'تعدیل قیمت'!$A$1:$P$11</definedName>
    <definedName name="_xlnm.Print_Area" localSheetId="14">'درآمد سپرده بانکی'!$A$1:$L$15</definedName>
    <definedName name="_xlnm.Print_Area" localSheetId="10">'درآمد سرمایه گذاری در اوراق بها'!$A$1:$S$22</definedName>
    <definedName name="_xlnm.Print_Area" localSheetId="8">'درآمد سرمایه گذاری در سهام '!$A$1:$U$18</definedName>
    <definedName name="_xlnm.Print_Area" localSheetId="9">'درآمد سرمایه گذاری در صندوق'!$A$1:$U$27</definedName>
    <definedName name="_xlnm.Print_Area" localSheetId="12">'درآمد ناشی از تغییر قیمت اوراق '!$A$1:$Q$25</definedName>
    <definedName name="_xlnm.Print_Area" localSheetId="13">'درآمد ناشی ازفروش'!$A$1:$R$25</definedName>
    <definedName name="_xlnm.Print_Area" localSheetId="7">درآمدها!$A$1:$I$16</definedName>
    <definedName name="_xlnm.Print_Area" localSheetId="19">'سایر درآمدها'!$A$1:$E$14</definedName>
    <definedName name="_xlnm.Print_Area" localSheetId="6">سپرده!$A$1:$S$21</definedName>
    <definedName name="_xlnm.Print_Area" localSheetId="18">'سود  سپرده بانکی'!$A$1:$T$17</definedName>
    <definedName name="_xlnm.Print_Area" localSheetId="17">'سود اوراق بهادار'!$A$1:$S$10</definedName>
    <definedName name="_xlnm.Print_Area" localSheetId="11">'مبالغ تخصیصی اوراق '!$A$1:$I$18</definedName>
    <definedName name="_xlnm.Print_Area" localSheetId="3">'واحدهای صندوق'!$A$1:$Y$26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5" l="1"/>
  <c r="O17" i="14"/>
  <c r="O18" i="14"/>
  <c r="O19" i="14"/>
  <c r="I20" i="14"/>
  <c r="G17" i="14"/>
  <c r="G18" i="14"/>
  <c r="G19" i="14"/>
  <c r="G12" i="14"/>
  <c r="G13" i="14"/>
  <c r="G14" i="14"/>
  <c r="G15" i="14"/>
  <c r="G16" i="14"/>
  <c r="G11" i="14"/>
  <c r="Q14" i="6"/>
  <c r="M15" i="6"/>
  <c r="I13" i="6"/>
  <c r="S16" i="18"/>
  <c r="S17" i="18"/>
  <c r="S18" i="18"/>
  <c r="S19" i="18"/>
  <c r="S20" i="18"/>
  <c r="S14" i="18"/>
  <c r="S15" i="18"/>
  <c r="O21" i="18"/>
  <c r="I13" i="18"/>
  <c r="I19" i="18"/>
  <c r="I16" i="18"/>
  <c r="I17" i="18"/>
  <c r="I18" i="18"/>
  <c r="Q17" i="2"/>
  <c r="Q16" i="2"/>
  <c r="Q12" i="2"/>
  <c r="Q15" i="2"/>
  <c r="Q14" i="2"/>
  <c r="Q14" i="3" l="1"/>
  <c r="S14" i="3"/>
  <c r="W14" i="3"/>
  <c r="AA14" i="3"/>
  <c r="AG14" i="3"/>
  <c r="AI14" i="3"/>
  <c r="AK14" i="3"/>
  <c r="AK13" i="3"/>
  <c r="AK12" i="3"/>
  <c r="Y19" i="25"/>
  <c r="W19" i="25"/>
  <c r="U19" i="25"/>
  <c r="Q19" i="25"/>
  <c r="O19" i="25"/>
  <c r="M19" i="25"/>
  <c r="K19" i="25"/>
  <c r="I19" i="25"/>
  <c r="G19" i="25"/>
  <c r="E19" i="25"/>
  <c r="Y15" i="25"/>
  <c r="Y16" i="25"/>
  <c r="Y17" i="25"/>
  <c r="Y18" i="25"/>
  <c r="AA11" i="21"/>
  <c r="I20" i="18"/>
  <c r="Q13" i="27"/>
  <c r="O13" i="27"/>
  <c r="Q18" i="15"/>
  <c r="M18" i="15"/>
  <c r="E18" i="15"/>
  <c r="E13" i="27"/>
  <c r="I14" i="6"/>
  <c r="C15" i="6"/>
  <c r="O13" i="6"/>
  <c r="Q13" i="6" s="1"/>
  <c r="Q15" i="6" s="1"/>
  <c r="E14" i="7"/>
  <c r="G11" i="7" s="1"/>
  <c r="I13" i="22"/>
  <c r="K13" i="22"/>
  <c r="O13" i="22"/>
  <c r="S10" i="22"/>
  <c r="S11" i="22"/>
  <c r="I14" i="7" l="1"/>
  <c r="K11" i="7" s="1"/>
  <c r="O18" i="15"/>
  <c r="E20" i="14"/>
  <c r="M20" i="14"/>
  <c r="Q20" i="14"/>
  <c r="C12" i="8"/>
  <c r="S12" i="22"/>
  <c r="S13" i="22" s="1"/>
  <c r="M12" i="22"/>
  <c r="M11" i="22"/>
  <c r="O16" i="14"/>
  <c r="O15" i="6"/>
  <c r="K15" i="6"/>
  <c r="E15" i="6"/>
  <c r="G21" i="18"/>
  <c r="E21" i="18"/>
  <c r="I13" i="27"/>
  <c r="M13" i="22" l="1"/>
  <c r="G18" i="15"/>
  <c r="G20" i="14"/>
  <c r="E12" i="8"/>
  <c r="E14" i="11" s="1"/>
  <c r="K17" i="2"/>
  <c r="M17" i="2"/>
  <c r="O17" i="2"/>
  <c r="S16" i="2"/>
  <c r="Y12" i="25"/>
  <c r="I14" i="11" l="1"/>
  <c r="Y13" i="21"/>
  <c r="Q13" i="22"/>
  <c r="G13" i="7" l="1"/>
  <c r="K13" i="7" l="1"/>
  <c r="G12" i="7"/>
  <c r="K12" i="7"/>
  <c r="Q21" i="18"/>
  <c r="I14" i="18"/>
  <c r="I15" i="18"/>
  <c r="E12" i="11"/>
  <c r="S14" i="27"/>
  <c r="S13" i="27"/>
  <c r="I14" i="27"/>
  <c r="Q13" i="2"/>
  <c r="K14" i="7" l="1"/>
  <c r="I21" i="18"/>
  <c r="Y13" i="25"/>
  <c r="Y14" i="25"/>
  <c r="S15" i="27"/>
  <c r="Q15" i="27"/>
  <c r="O15" i="27"/>
  <c r="M15" i="27"/>
  <c r="E15" i="27"/>
  <c r="G15" i="27"/>
  <c r="I15" i="27"/>
  <c r="C15" i="27"/>
  <c r="I12" i="11"/>
  <c r="S13" i="2"/>
  <c r="S14" i="2"/>
  <c r="S15" i="2"/>
  <c r="S12" i="2"/>
  <c r="K15" i="21"/>
  <c r="I10" i="11" l="1"/>
  <c r="S17" i="2"/>
  <c r="Y14" i="21" l="1"/>
  <c r="O12" i="14" l="1"/>
  <c r="O13" i="14"/>
  <c r="O14" i="14"/>
  <c r="O15" i="14"/>
  <c r="O11" i="14"/>
  <c r="O20" i="14" l="1"/>
  <c r="E15" i="21"/>
  <c r="K9" i="13" l="1"/>
  <c r="Q9" i="13"/>
  <c r="O9" i="13"/>
  <c r="G14" i="7"/>
  <c r="I15" i="6"/>
  <c r="G15" i="6"/>
  <c r="S13" i="18"/>
  <c r="A1" i="18"/>
  <c r="A3" i="18"/>
  <c r="S21" i="18" l="1"/>
  <c r="I13" i="11"/>
  <c r="I9" i="13"/>
  <c r="Y15" i="21"/>
  <c r="W15" i="21"/>
  <c r="U15" i="21"/>
  <c r="O15" i="21"/>
  <c r="G15" i="21"/>
  <c r="E11" i="11" l="1"/>
  <c r="E15" i="11" s="1"/>
  <c r="S9" i="13"/>
  <c r="M9" i="13"/>
  <c r="U18" i="18" l="1"/>
  <c r="U17" i="18"/>
  <c r="U19" i="18"/>
  <c r="U16" i="18"/>
  <c r="K14" i="18"/>
  <c r="K18" i="18"/>
  <c r="K15" i="18"/>
  <c r="K19" i="18"/>
  <c r="K16" i="18"/>
  <c r="K20" i="18"/>
  <c r="K17" i="18"/>
  <c r="G14" i="11"/>
  <c r="U13" i="18"/>
  <c r="G11" i="11"/>
  <c r="G12" i="11"/>
  <c r="G10" i="11"/>
  <c r="K13" i="27"/>
  <c r="U14" i="27"/>
  <c r="K14" i="27"/>
  <c r="K13" i="18"/>
  <c r="U13" i="27"/>
  <c r="U20" i="18"/>
  <c r="U15" i="18"/>
  <c r="G13" i="11"/>
  <c r="S13" i="6"/>
  <c r="S14" i="6"/>
  <c r="U14" i="18"/>
  <c r="I11" i="11"/>
  <c r="I15" i="11" s="1"/>
  <c r="S15" i="6" l="1"/>
  <c r="U21" i="18"/>
  <c r="K15" i="27"/>
  <c r="U15" i="27"/>
  <c r="G15" i="11"/>
  <c r="K2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<sst xmlns="http://schemas.openxmlformats.org/spreadsheetml/2006/main" count="586" uniqueCount="210">
  <si>
    <t>بهای تمام شده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</si>
  <si>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</si>
  <si>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</si>
  <si>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</si>
  <si>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</si>
  <si>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</si>
  <si>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</si>
  <si>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</si>
  <si>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</si>
  <si>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</si>
  <si>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</si>
  <si>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</si>
  <si>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طی اردیبهشت ماه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</si>
  <si>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</si>
  <si>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</si>
  <si>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</si>
  <si>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</si>
  <si>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</si>
  <si>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</si>
  <si>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</si>
  <si>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</si>
  <si>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</si>
  <si>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</si>
  <si>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</si>
  <si>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</si>
  <si>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خالص ارزش فروش</t>
  </si>
  <si>
    <t>درصد به کل دارایی‌ها</t>
  </si>
  <si>
    <t>تاریخ سررسید</t>
  </si>
  <si>
    <t>درصد به کل  دارایی‌ها</t>
  </si>
  <si>
    <t>1- سرمایه گذاری ها</t>
  </si>
  <si>
    <t>1-1-سرمایه‌گذاری در سهام و حق تقدم سهام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</si>
  <si>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</si>
  <si>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</si>
  <si>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</si>
  <si>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</si>
  <si>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</si>
  <si>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</si>
  <si>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</si>
  <si>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</si>
  <si>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</si>
  <si>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</si>
  <si>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</si>
  <si>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</si>
  <si>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</si>
  <si>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</si>
  <si>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</si>
  <si>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</si>
  <si>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</si>
  <si>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</si>
  <si>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</si>
  <si>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</si>
  <si>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</si>
  <si>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</si>
  <si>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</si>
  <si>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>صندوق سرمایه گذاری ...................</t>
  </si>
  <si>
    <t xml:space="preserve">صورت وضعیت پرتفوی </t>
  </si>
  <si>
    <t>برای ماه منتهی به ............</t>
  </si>
  <si>
    <t>1-2</t>
  </si>
  <si>
    <t>2-2</t>
  </si>
  <si>
    <t>3-2</t>
  </si>
  <si>
    <t>4-2</t>
  </si>
  <si>
    <t xml:space="preserve">صورت وضعیت درآمدها </t>
  </si>
  <si>
    <t>از ابتدای سال مالی تا پایان اردیبهشت ماه</t>
  </si>
  <si>
    <t xml:space="preserve">درآمد سود 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</si>
  <si>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</si>
  <si>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</si>
  <si>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</si>
  <si>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</si>
  <si>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</si>
  <si>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</si>
  <si>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</si>
  <si>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</si>
  <si>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</si>
  <si>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</si>
  <si>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</si>
  <si>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</si>
  <si>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</si>
  <si>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</si>
  <si>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</si>
  <si>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</si>
  <si>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</si>
  <si>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</si>
  <si>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</si>
  <si>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</si>
  <si>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</si>
  <si>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</si>
  <si>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</si>
  <si>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</si>
  <si>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</si>
  <si>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</si>
  <si>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</si>
  <si>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</si>
  <si>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</si>
  <si>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</si>
  <si>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</si>
  <si>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</si>
  <si>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</si>
  <si>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</si>
  <si>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</si>
  <si>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</si>
  <si>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تعداد واحد صندوق در زمان تقسیم سود</t>
  </si>
  <si>
    <t>خالص درآمد سود صندوق</t>
  </si>
  <si>
    <t>صندوق ......</t>
  </si>
  <si>
    <t>سود اوراق بهادار با درآمد ثابت</t>
  </si>
  <si>
    <t>1402/11/30</t>
  </si>
  <si>
    <t xml:space="preserve"> شرکت سرمایه گذاری آرمان گستر پاریز</t>
  </si>
  <si>
    <t>صندوق س افرا نماد پایدار-ثابت</t>
  </si>
  <si>
    <t>صندوق س.اعتماد ارغوان</t>
  </si>
  <si>
    <t>صندوق س. درین بها بازار-د</t>
  </si>
  <si>
    <t xml:space="preserve"> شرکت سرمایه گذاری سبحان</t>
  </si>
  <si>
    <t xml:space="preserve">اوراق مشارکت خودرو کی ام سی کرمان موتور </t>
  </si>
  <si>
    <t>بورس کالا</t>
  </si>
  <si>
    <t>1402/11/04</t>
  </si>
  <si>
    <t>1403/11/04</t>
  </si>
  <si>
    <t>سپرده کوتاه مدت-2908100151559401-بانک پاسارگاد</t>
  </si>
  <si>
    <t>سپرده کوتاه مدت-2908100151559402-بانک پاسارگاد</t>
  </si>
  <si>
    <t>صندوق سرمایه گذاری اختصاصی بازارگردانی الگوریتم سرآمد بازار</t>
  </si>
  <si>
    <t>‫برای ماه منتهی به 1402/11/30</t>
  </si>
  <si>
    <t>سرمایه گذاری آرمان گستر پاریز</t>
  </si>
  <si>
    <t>سهام شرکت سرمایه گذاری سبحان</t>
  </si>
  <si>
    <t>واحد صندوق صندوق س افرا نماد پایدار-ثابت</t>
  </si>
  <si>
    <t>واحد صندوق س. درین بها بازار-د</t>
  </si>
  <si>
    <t>واحد صندوق س.اعتماد ارغوان</t>
  </si>
  <si>
    <t>کل دارایی ها</t>
  </si>
  <si>
    <t>صندوق سرمایه‌گذاری اختصاصی بازارگردانی الگوریتم سرآمد بازار</t>
  </si>
  <si>
    <t>مشخصات حساب بانکی</t>
  </si>
  <si>
    <t>شماره حساب</t>
  </si>
  <si>
    <t>نوع سپرده</t>
  </si>
  <si>
    <t>تاریخ افتتاح حساب</t>
  </si>
  <si>
    <t>جاری</t>
  </si>
  <si>
    <t>کوتاه مدت</t>
  </si>
  <si>
    <t>سپرده بانکی نزد بانک پاسارگاد</t>
  </si>
  <si>
    <t>1402/11/02</t>
  </si>
  <si>
    <t>1402/11/01</t>
  </si>
  <si>
    <t>1402/06/21</t>
  </si>
  <si>
    <t>سهام</t>
  </si>
  <si>
    <t>‫شماره حساب</t>
  </si>
  <si>
    <t>اطلاعات آماری مرتبط با اوراق اختیار فروش تبعی خریداری شده توسط صندوق سرمایه گذاری:</t>
  </si>
  <si>
    <t>1/02/31×13</t>
  </si>
  <si>
    <t>1/01/31×13</t>
  </si>
  <si>
    <t>تعداد اوراق تبعی</t>
  </si>
  <si>
    <t xml:space="preserve">قیمت اعمال </t>
  </si>
  <si>
    <t>تاریخ اعمال</t>
  </si>
  <si>
    <t xml:space="preserve">نرخ سود مؤثر </t>
  </si>
  <si>
    <t xml:space="preserve"> شرکت ........</t>
  </si>
  <si>
    <t>.....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</si>
  <si>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</si>
  <si>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</si>
  <si>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</si>
  <si>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</si>
  <si>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اطلاعات آماری مرتبط با قراردادهای آتی توسط صندوق سرمایه گذاری:</t>
  </si>
  <si>
    <t>تعداد واحد</t>
  </si>
  <si>
    <t>خرید/صدور طی دوره</t>
  </si>
  <si>
    <t>فروش /ابطال طی دوره</t>
  </si>
  <si>
    <t>قیمت ابطال/ بازار هر واحد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</si>
  <si>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</si>
  <si>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</si>
  <si>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</si>
  <si>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</si>
  <si>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</si>
  <si>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</si>
  <si>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</si>
  <si>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</si>
  <si>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سهام شرکت ....</t>
  </si>
  <si>
    <t>…..</t>
  </si>
  <si>
    <t>اوراق مشارکت ....</t>
  </si>
  <si>
    <t>1-2-درآمد حاصل از سرمایه­گذاری در سهام و حق تقدم سهام:</t>
  </si>
  <si>
    <t>سرمایه گذاری سبحان</t>
  </si>
  <si>
    <t>صندوق س. نوع دوم کارا -د</t>
  </si>
  <si>
    <t>1400/11/13</t>
  </si>
  <si>
    <t xml:space="preserve">الف </t>
  </si>
  <si>
    <t xml:space="preserve">ب </t>
  </si>
  <si>
    <t>ج</t>
  </si>
  <si>
    <t>الف</t>
  </si>
  <si>
    <t>ب</t>
  </si>
  <si>
    <t>ج - سود(زیان) حاصل از فروش اوراق بهادار</t>
  </si>
  <si>
    <t>ب-درآمد ناشی از تغییر قیمت اوراق بهادار</t>
  </si>
  <si>
    <t>صورت وضعیت پورتفوی</t>
  </si>
  <si>
    <t>1402/12/29</t>
  </si>
  <si>
    <t>مرابحه کرمان موتور-سرآمد051223</t>
  </si>
  <si>
    <t>فرابورس</t>
  </si>
  <si>
    <t>1402/12/23</t>
  </si>
  <si>
    <t>5-2</t>
  </si>
  <si>
    <t>2-1-سرمایه‌گذاری در واحدهای صندوق‌های سرمایه گذاری</t>
  </si>
  <si>
    <t xml:space="preserve">شرح </t>
  </si>
  <si>
    <t>1405/12/23</t>
  </si>
  <si>
    <t>2- درآمد حاصل از سرمایه گذاری‌ها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</si>
  <si>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</si>
  <si>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</si>
  <si>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</si>
  <si>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</si>
  <si>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 xml:space="preserve">شرح درآمد </t>
  </si>
  <si>
    <t xml:space="preserve">درآمد بازارگدانی اوراق </t>
  </si>
  <si>
    <t xml:space="preserve">درآمد بازارگردانی صندوق‌های سرمایه گذاری </t>
  </si>
  <si>
    <t>طی دوره</t>
  </si>
  <si>
    <t xml:space="preserve">یادداشت الف </t>
  </si>
  <si>
    <t>الف -سود سپرده بانکی</t>
  </si>
  <si>
    <t>سپرده کوتاه مدت-7001000858670-بانک شهر</t>
  </si>
  <si>
    <t xml:space="preserve">سپرده بانکی نزد بانک شهر </t>
  </si>
  <si>
    <t xml:space="preserve">درصد </t>
  </si>
  <si>
    <t>ریال</t>
  </si>
  <si>
    <t>برای ماه منتهی به 1403/01/31</t>
  </si>
  <si>
    <t>‫برای ماه منتهی به 1403/01/31</t>
  </si>
  <si>
    <t>1403/01/31</t>
  </si>
  <si>
    <t>صندوق س.اعتماد ارغوان-د</t>
  </si>
  <si>
    <t>صندوق س.اعتماد آفرین پارسیان-د</t>
  </si>
  <si>
    <t>صندوق س. لبخند فارابی-د</t>
  </si>
  <si>
    <t>صندوق سرمایه گذاری ماهور-ثابت</t>
  </si>
  <si>
    <t>صندوق س. آوند مفید-د</t>
  </si>
  <si>
    <t>خودرو کی ام سی کرمان موتور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</si>
</sst>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\(#,##0\);\-"/>
    <numFmt numFmtId="166" formatCode="#,##0.0_-;\(#,##0.0\);\-"/>
    <numFmt numFmtId="167" formatCode="#,##0_-;\(#,##0\)"/>
    <numFmt numFmtId="168" formatCode="0.000%"/>
    <numFmt numFmtId="169" formatCode="_ * #,##0.00_-_ر_ي_ا_ل_ ;_ * #,##0.00\-_ر_ي_ا_ل_ ;_ * &quot;-&quot;??_-_ر_ي_ا_ل_ ;_ @_ "/>
    <numFmt numFmtId="170" formatCode="0.0%"/>
    <numFmt numFmtId="171" formatCode="_(* #,##0.00000_);_(* \(#,##0.00000\);_(* &quot;-&quot;??_);_(@_)"/>
  </numFmts>
  <fonts count="4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b/>
      <sz val="9"/>
      <color rgb="FF333333"/>
      <name val="Isw"/>
    </font>
    <font>
      <b/>
      <sz val="9"/>
      <color rgb="FF000000"/>
      <name val="Isw"/>
    </font>
    <font>
      <b/>
      <u/>
      <sz val="28"/>
      <color rgb="FF000000"/>
      <name val="B Nazanin"/>
      <charset val="178"/>
    </font>
    <font>
      <b/>
      <u/>
      <sz val="18"/>
      <color rgb="FF000000"/>
      <name val="B Nazanin"/>
      <charset val="178"/>
    </font>
    <font>
      <sz val="8"/>
      <color rgb="FF000000"/>
      <name val="Arial"/>
      <family val="2"/>
    </font>
    <font>
      <b/>
      <sz val="8"/>
      <color theme="1"/>
      <name val="B Nazanin"/>
      <charset val="178"/>
    </font>
    <font>
      <b/>
      <sz val="10"/>
      <color rgb="FF0062AC"/>
      <name val="B Titr"/>
      <charset val="178"/>
    </font>
    <font>
      <i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14"/>
      <color rgb="FF000000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color rgb="FF000000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sz val="16"/>
      <color theme="1"/>
      <name val="B Nazanin"/>
      <charset val="178"/>
    </font>
    <font>
      <sz val="16"/>
      <color theme="1"/>
      <name val="Calibri"/>
      <family val="2"/>
      <charset val="178"/>
      <scheme val="minor"/>
    </font>
    <font>
      <sz val="16"/>
      <color rgb="FF000000"/>
      <name val="B Nazanin"/>
      <charset val="178"/>
    </font>
    <font>
      <sz val="14"/>
      <color rgb="FF0062AC"/>
      <name val="B Nazanin"/>
      <charset val="178"/>
    </font>
    <font>
      <b/>
      <sz val="14"/>
      <color rgb="FF0062AC"/>
      <name val="B Nazanin"/>
      <charset val="178"/>
    </font>
    <font>
      <sz val="8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4"/>
      <color theme="1"/>
      <name val="B Zar"/>
      <charset val="178"/>
    </font>
    <font>
      <b/>
      <sz val="11"/>
      <color rgb="FF0062AC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/>
    <xf numFmtId="0" fontId="15" fillId="0" borderId="6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2"/>
    </xf>
    <xf numFmtId="0" fontId="19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readingOrder="2"/>
    </xf>
    <xf numFmtId="164" fontId="5" fillId="0" borderId="0" xfId="1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readingOrder="2"/>
    </xf>
    <xf numFmtId="164" fontId="3" fillId="0" borderId="0" xfId="1" applyNumberFormat="1" applyFont="1"/>
    <xf numFmtId="3" fontId="7" fillId="0" borderId="0" xfId="0" applyNumberFormat="1" applyFont="1" applyAlignment="1">
      <alignment vertical="center" readingOrder="2"/>
    </xf>
    <xf numFmtId="3" fontId="0" fillId="0" borderId="0" xfId="0" applyNumberFormat="1"/>
    <xf numFmtId="164" fontId="7" fillId="0" borderId="0" xfId="1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164" fontId="23" fillId="0" borderId="0" xfId="1" applyNumberFormat="1" applyFont="1"/>
    <xf numFmtId="0" fontId="7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164" fontId="0" fillId="0" borderId="0" xfId="0" applyNumberFormat="1"/>
    <xf numFmtId="165" fontId="5" fillId="0" borderId="0" xfId="0" applyNumberFormat="1" applyFont="1" applyAlignment="1">
      <alignment horizontal="center" vertical="center" wrapText="1" readingOrder="2"/>
    </xf>
    <xf numFmtId="3" fontId="24" fillId="0" borderId="0" xfId="0" applyNumberFormat="1" applyFont="1"/>
    <xf numFmtId="166" fontId="5" fillId="0" borderId="0" xfId="0" applyNumberFormat="1" applyFont="1" applyAlignment="1">
      <alignment horizontal="center" vertical="center" wrapText="1" readingOrder="2"/>
    </xf>
    <xf numFmtId="166" fontId="5" fillId="0" borderId="1" xfId="0" applyNumberFormat="1" applyFont="1" applyBorder="1" applyAlignment="1">
      <alignment horizontal="center" vertical="center" wrapText="1" readingOrder="2"/>
    </xf>
    <xf numFmtId="166" fontId="5" fillId="0" borderId="5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/>
    <xf numFmtId="0" fontId="5" fillId="0" borderId="0" xfId="0" applyFont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23" fillId="0" borderId="0" xfId="0" applyNumberFormat="1" applyFont="1"/>
    <xf numFmtId="0" fontId="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 readingOrder="2"/>
    </xf>
    <xf numFmtId="164" fontId="3" fillId="0" borderId="0" xfId="1" applyNumberFormat="1" applyFont="1" applyAlignment="1">
      <alignment horizontal="right" vertical="center" readingOrder="2"/>
    </xf>
    <xf numFmtId="0" fontId="3" fillId="0" borderId="0" xfId="0" applyFont="1" applyBorder="1"/>
    <xf numFmtId="164" fontId="3" fillId="0" borderId="0" xfId="1" applyNumberFormat="1" applyFont="1" applyBorder="1"/>
    <xf numFmtId="0" fontId="2" fillId="0" borderId="0" xfId="0" applyFont="1"/>
    <xf numFmtId="164" fontId="3" fillId="0" borderId="0" xfId="0" applyNumberFormat="1" applyFont="1"/>
    <xf numFmtId="10" fontId="3" fillId="0" borderId="0" xfId="2" applyNumberFormat="1" applyFont="1"/>
    <xf numFmtId="0" fontId="3" fillId="0" borderId="0" xfId="0" applyFont="1" applyAlignment="1">
      <alignment horizontal="right" vertical="center" readingOrder="2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left" vertical="center" wrapText="1"/>
    </xf>
    <xf numFmtId="164" fontId="24" fillId="0" borderId="0" xfId="1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0" xfId="1" applyNumberFormat="1" applyFont="1"/>
    <xf numFmtId="0" fontId="2" fillId="0" borderId="1" xfId="0" applyFont="1" applyBorder="1"/>
    <xf numFmtId="0" fontId="2" fillId="0" borderId="4" xfId="0" applyFont="1" applyBorder="1"/>
    <xf numFmtId="0" fontId="28" fillId="0" borderId="4" xfId="0" applyFont="1" applyBorder="1"/>
    <xf numFmtId="0" fontId="10" fillId="0" borderId="1" xfId="0" applyFont="1" applyBorder="1" applyAlignment="1">
      <alignment horizontal="center"/>
    </xf>
    <xf numFmtId="0" fontId="2" fillId="0" borderId="0" xfId="0" applyFont="1" applyBorder="1" applyAlignment="1">
      <alignment readingOrder="2"/>
    </xf>
    <xf numFmtId="0" fontId="30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 vertical="center" readingOrder="2"/>
    </xf>
    <xf numFmtId="0" fontId="3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readingOrder="2"/>
    </xf>
    <xf numFmtId="3" fontId="6" fillId="0" borderId="0" xfId="0" applyNumberFormat="1" applyFont="1"/>
    <xf numFmtId="164" fontId="6" fillId="0" borderId="0" xfId="0" applyNumberFormat="1" applyFont="1"/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1" fillId="0" borderId="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27" fillId="2" borderId="0" xfId="0" applyFont="1" applyFill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5" fillId="0" borderId="0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5" fillId="0" borderId="0" xfId="0" applyFont="1"/>
    <xf numFmtId="0" fontId="37" fillId="0" borderId="0" xfId="0" applyFont="1" applyAlignment="1">
      <alignment horizontal="center" vertical="center" wrapText="1" readingOrder="2"/>
    </xf>
    <xf numFmtId="0" fontId="35" fillId="0" borderId="0" xfId="0" applyFont="1" applyBorder="1" applyAlignment="1">
      <alignment horizontal="center" vertical="center" wrapText="1"/>
    </xf>
    <xf numFmtId="164" fontId="35" fillId="0" borderId="0" xfId="1" applyNumberFormat="1" applyFont="1" applyAlignment="1">
      <alignment horizontal="right" vertical="center" readingOrder="2"/>
    </xf>
    <xf numFmtId="0" fontId="35" fillId="0" borderId="3" xfId="0" applyFont="1" applyBorder="1" applyAlignment="1">
      <alignment vertical="center" wrapText="1" readingOrder="2"/>
    </xf>
    <xf numFmtId="0" fontId="36" fillId="0" borderId="0" xfId="0" applyFont="1"/>
    <xf numFmtId="164" fontId="35" fillId="0" borderId="2" xfId="0" applyNumberFormat="1" applyFont="1" applyBorder="1" applyAlignment="1">
      <alignment horizontal="center" vertical="center" readingOrder="2"/>
    </xf>
    <xf numFmtId="0" fontId="38" fillId="0" borderId="0" xfId="0" applyFont="1" applyAlignment="1">
      <alignment horizontal="center" vertical="center"/>
    </xf>
    <xf numFmtId="0" fontId="40" fillId="0" borderId="0" xfId="0" applyFont="1" applyBorder="1"/>
    <xf numFmtId="0" fontId="38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40" fillId="0" borderId="0" xfId="0" applyFont="1"/>
    <xf numFmtId="0" fontId="42" fillId="0" borderId="0" xfId="0" applyFont="1" applyAlignment="1">
      <alignment horizontal="center" vertical="center" wrapText="1" readingOrder="2"/>
    </xf>
    <xf numFmtId="0" fontId="42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9" fontId="42" fillId="0" borderId="0" xfId="2" applyFont="1" applyBorder="1" applyAlignment="1">
      <alignment horizontal="center" vertical="center" wrapText="1"/>
    </xf>
    <xf numFmtId="164" fontId="40" fillId="0" borderId="0" xfId="1" applyNumberFormat="1" applyFont="1" applyAlignment="1">
      <alignment horizontal="right" vertical="center" readingOrder="2"/>
    </xf>
    <xf numFmtId="0" fontId="40" fillId="0" borderId="3" xfId="0" applyFont="1" applyBorder="1" applyAlignment="1">
      <alignment vertical="center" wrapText="1" readingOrder="2"/>
    </xf>
    <xf numFmtId="0" fontId="41" fillId="0" borderId="0" xfId="0" applyFont="1"/>
    <xf numFmtId="164" fontId="40" fillId="0" borderId="2" xfId="0" applyNumberFormat="1" applyFont="1" applyBorder="1" applyAlignment="1">
      <alignment horizontal="center" vertical="center" readingOrder="2"/>
    </xf>
    <xf numFmtId="166" fontId="42" fillId="0" borderId="5" xfId="0" applyNumberFormat="1" applyFont="1" applyBorder="1" applyAlignment="1">
      <alignment horizontal="center" vertical="center" wrapText="1" readingOrder="2"/>
    </xf>
    <xf numFmtId="0" fontId="34" fillId="0" borderId="4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center" vertical="center" wrapText="1" readingOrder="2"/>
    </xf>
    <xf numFmtId="0" fontId="37" fillId="0" borderId="0" xfId="0" applyFont="1" applyAlignment="1">
      <alignment horizontal="right" vertical="center" wrapText="1" readingOrder="2"/>
    </xf>
    <xf numFmtId="12" fontId="37" fillId="0" borderId="0" xfId="0" applyNumberFormat="1" applyFont="1" applyFill="1" applyBorder="1" applyAlignment="1">
      <alignment horizontal="left" vertical="center" wrapText="1"/>
    </xf>
    <xf numFmtId="10" fontId="37" fillId="0" borderId="0" xfId="2" applyNumberFormat="1" applyFont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0" xfId="0" applyFont="1"/>
    <xf numFmtId="0" fontId="35" fillId="0" borderId="0" xfId="0" applyFont="1" applyAlignment="1">
      <alignment horizontal="right"/>
    </xf>
    <xf numFmtId="164" fontId="35" fillId="0" borderId="0" xfId="1" applyNumberFormat="1" applyFont="1"/>
    <xf numFmtId="164" fontId="37" fillId="0" borderId="0" xfId="1" applyNumberFormat="1" applyFont="1" applyAlignment="1">
      <alignment horizontal="center" vertical="center" wrapText="1" readingOrder="2"/>
    </xf>
    <xf numFmtId="0" fontId="35" fillId="0" borderId="0" xfId="0" applyFont="1" applyBorder="1" applyAlignment="1">
      <alignment vertical="center" wrapText="1" readingOrder="2"/>
    </xf>
    <xf numFmtId="164" fontId="35" fillId="0" borderId="0" xfId="0" applyNumberFormat="1" applyFont="1" applyBorder="1"/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 wrapText="1"/>
    </xf>
    <xf numFmtId="164" fontId="36" fillId="0" borderId="0" xfId="0" applyNumberFormat="1" applyFont="1"/>
    <xf numFmtId="0" fontId="35" fillId="0" borderId="3" xfId="0" applyFont="1" applyBorder="1" applyAlignment="1">
      <alignment horizontal="right" vertical="center" wrapText="1" readingOrder="2"/>
    </xf>
    <xf numFmtId="3" fontId="36" fillId="0" borderId="0" xfId="0" applyNumberFormat="1" applyFont="1"/>
    <xf numFmtId="0" fontId="34" fillId="0" borderId="0" xfId="0" applyFont="1" applyAlignment="1">
      <alignment horizontal="center" vertical="center" wrapText="1" readingOrder="2"/>
    </xf>
    <xf numFmtId="0" fontId="34" fillId="0" borderId="1" xfId="0" applyFont="1" applyBorder="1" applyAlignment="1">
      <alignment horizontal="center" vertical="center" wrapText="1" readingOrder="2"/>
    </xf>
    <xf numFmtId="165" fontId="35" fillId="0" borderId="0" xfId="0" applyNumberFormat="1" applyFont="1" applyBorder="1" applyAlignment="1">
      <alignment horizontal="center" vertical="center" readingOrder="2"/>
    </xf>
    <xf numFmtId="10" fontId="35" fillId="0" borderId="0" xfId="2" applyNumberFormat="1" applyFont="1" applyBorder="1" applyAlignment="1">
      <alignment horizontal="center" vertical="center" readingOrder="2"/>
    </xf>
    <xf numFmtId="165" fontId="35" fillId="0" borderId="2" xfId="0" applyNumberFormat="1" applyFont="1" applyBorder="1" applyAlignment="1">
      <alignment horizontal="center" vertical="center" readingOrder="2"/>
    </xf>
    <xf numFmtId="0" fontId="37" fillId="0" borderId="0" xfId="0" applyFont="1" applyBorder="1" applyAlignment="1">
      <alignment vertical="center" wrapText="1" readingOrder="2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vertical="center" wrapText="1" readingOrder="2"/>
    </xf>
    <xf numFmtId="0" fontId="31" fillId="0" borderId="0" xfId="0" applyFont="1" applyAlignment="1">
      <alignment vertical="center" wrapText="1"/>
    </xf>
    <xf numFmtId="165" fontId="34" fillId="0" borderId="0" xfId="0" applyNumberFormat="1" applyFont="1" applyAlignment="1">
      <alignment horizontal="center" vertical="center" wrapText="1" readingOrder="2"/>
    </xf>
    <xf numFmtId="164" fontId="31" fillId="0" borderId="0" xfId="1" applyNumberFormat="1" applyFont="1" applyAlignment="1">
      <alignment horizontal="right" vertical="center" readingOrder="2"/>
    </xf>
    <xf numFmtId="164" fontId="34" fillId="0" borderId="0" xfId="1" applyNumberFormat="1" applyFont="1" applyAlignment="1">
      <alignment horizontal="center" vertical="center" wrapText="1" readingOrder="2"/>
    </xf>
    <xf numFmtId="10" fontId="34" fillId="0" borderId="0" xfId="2" applyNumberFormat="1" applyFont="1" applyAlignment="1">
      <alignment horizontal="center" vertical="center" wrapText="1" readingOrder="2"/>
    </xf>
    <xf numFmtId="166" fontId="34" fillId="0" borderId="0" xfId="0" applyNumberFormat="1" applyFont="1" applyAlignment="1">
      <alignment horizontal="center" vertical="center" wrapText="1" readingOrder="2"/>
    </xf>
    <xf numFmtId="166" fontId="31" fillId="0" borderId="0" xfId="0" applyNumberFormat="1" applyFont="1" applyAlignment="1">
      <alignment vertical="center" wrapText="1"/>
    </xf>
    <xf numFmtId="164" fontId="34" fillId="0" borderId="0" xfId="1" applyNumberFormat="1" applyFont="1" applyBorder="1" applyAlignment="1">
      <alignment horizontal="center" vertical="center" wrapText="1" readingOrder="2"/>
    </xf>
    <xf numFmtId="166" fontId="34" fillId="0" borderId="0" xfId="0" applyNumberFormat="1" applyFont="1" applyBorder="1" applyAlignment="1">
      <alignment horizontal="center" vertical="center" wrapText="1" readingOrder="2"/>
    </xf>
    <xf numFmtId="0" fontId="34" fillId="0" borderId="3" xfId="0" applyFont="1" applyBorder="1" applyAlignment="1">
      <alignment horizontal="right" vertical="center" wrapText="1" readingOrder="2"/>
    </xf>
    <xf numFmtId="164" fontId="31" fillId="0" borderId="2" xfId="0" applyNumberFormat="1" applyFont="1" applyBorder="1" applyAlignment="1">
      <alignment horizontal="left" vertical="center" readingOrder="2"/>
    </xf>
    <xf numFmtId="164" fontId="31" fillId="0" borderId="2" xfId="0" applyNumberFormat="1" applyFont="1" applyBorder="1" applyAlignment="1">
      <alignment horizontal="center" vertical="center" readingOrder="2"/>
    </xf>
    <xf numFmtId="10" fontId="34" fillId="0" borderId="2" xfId="0" applyNumberFormat="1" applyFont="1" applyBorder="1" applyAlignment="1">
      <alignment horizontal="center" vertical="center" wrapText="1" readingOrder="2"/>
    </xf>
    <xf numFmtId="10" fontId="31" fillId="0" borderId="2" xfId="2" applyNumberFormat="1" applyFont="1" applyBorder="1" applyAlignment="1">
      <alignment horizontal="center" vertical="center" readingOrder="2"/>
    </xf>
    <xf numFmtId="165" fontId="37" fillId="0" borderId="0" xfId="0" applyNumberFormat="1" applyFont="1" applyAlignment="1">
      <alignment horizontal="center" vertical="center" wrapText="1" readingOrder="2"/>
    </xf>
    <xf numFmtId="10" fontId="35" fillId="0" borderId="0" xfId="2" applyNumberFormat="1" applyFont="1" applyBorder="1" applyAlignment="1">
      <alignment horizontal="center" vertical="center" readingOrder="1"/>
    </xf>
    <xf numFmtId="0" fontId="37" fillId="0" borderId="1" xfId="0" applyFont="1" applyBorder="1" applyAlignment="1">
      <alignment horizontal="center" vertical="center" wrapText="1" readingOrder="2"/>
    </xf>
    <xf numFmtId="0" fontId="37" fillId="0" borderId="3" xfId="0" applyFont="1" applyBorder="1" applyAlignment="1">
      <alignment horizontal="right" vertical="center" wrapText="1" readingOrder="2"/>
    </xf>
    <xf numFmtId="165" fontId="37" fillId="0" borderId="2" xfId="0" applyNumberFormat="1" applyFont="1" applyBorder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1"/>
    </xf>
    <xf numFmtId="0" fontId="37" fillId="0" borderId="5" xfId="0" applyFont="1" applyBorder="1" applyAlignment="1">
      <alignment horizontal="center" vertical="center" wrapText="1" readingOrder="2"/>
    </xf>
    <xf numFmtId="0" fontId="35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readingOrder="2"/>
    </xf>
    <xf numFmtId="49" fontId="35" fillId="0" borderId="0" xfId="0" applyNumberFormat="1" applyFont="1" applyAlignment="1">
      <alignment horizontal="center" vertical="center" readingOrder="2"/>
    </xf>
    <xf numFmtId="0" fontId="43" fillId="0" borderId="0" xfId="0" applyFont="1" applyAlignment="1">
      <alignment vertical="center" readingOrder="2"/>
    </xf>
    <xf numFmtId="164" fontId="37" fillId="0" borderId="0" xfId="1" applyNumberFormat="1" applyFont="1" applyAlignment="1">
      <alignment horizontal="center" vertical="center" wrapText="1"/>
    </xf>
    <xf numFmtId="0" fontId="44" fillId="0" borderId="0" xfId="0" applyFont="1" applyAlignment="1">
      <alignment vertical="center" readingOrder="2"/>
    </xf>
    <xf numFmtId="10" fontId="35" fillId="0" borderId="0" xfId="2" applyNumberFormat="1" applyFont="1" applyAlignment="1">
      <alignment horizontal="center" vertical="center" readingOrder="2"/>
    </xf>
    <xf numFmtId="0" fontId="35" fillId="0" borderId="0" xfId="0" applyFont="1" applyAlignment="1">
      <alignment horizontal="center" vertical="center" readingOrder="2"/>
    </xf>
    <xf numFmtId="168" fontId="35" fillId="0" borderId="0" xfId="2" applyNumberFormat="1" applyFont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10" fontId="35" fillId="0" borderId="2" xfId="0" applyNumberFormat="1" applyFont="1" applyBorder="1" applyAlignment="1">
      <alignment horizontal="center" vertical="center" readingOrder="2"/>
    </xf>
    <xf numFmtId="168" fontId="35" fillId="0" borderId="2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 wrapText="1" readingOrder="2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wrapText="1" readingOrder="2"/>
    </xf>
    <xf numFmtId="9" fontId="35" fillId="0" borderId="0" xfId="2" applyFont="1" applyBorder="1" applyAlignment="1">
      <alignment horizontal="center" vertical="center" readingOrder="2"/>
    </xf>
    <xf numFmtId="0" fontId="35" fillId="0" borderId="0" xfId="0" applyFont="1" applyAlignment="1">
      <alignment horizontal="right" vertical="center" wrapText="1" readingOrder="2"/>
    </xf>
    <xf numFmtId="164" fontId="35" fillId="0" borderId="0" xfId="1" applyNumberFormat="1" applyFont="1" applyAlignment="1">
      <alignment horizontal="center" vertical="center" readingOrder="2"/>
    </xf>
    <xf numFmtId="10" fontId="35" fillId="0" borderId="0" xfId="2" applyNumberFormat="1" applyFont="1" applyAlignment="1">
      <alignment horizontal="center" vertical="center" wrapText="1" readingOrder="2"/>
    </xf>
    <xf numFmtId="10" fontId="35" fillId="0" borderId="2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/>
    <xf numFmtId="164" fontId="35" fillId="0" borderId="0" xfId="0" applyNumberFormat="1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166" fontId="10" fillId="0" borderId="0" xfId="0" applyNumberFormat="1" applyFont="1" applyAlignment="1">
      <alignment horizontal="center" vertical="center" readingOrder="2"/>
    </xf>
    <xf numFmtId="166" fontId="10" fillId="0" borderId="0" xfId="0" applyNumberFormat="1" applyFont="1" applyAlignment="1">
      <alignment horizontal="center" vertical="center" wrapText="1" readingOrder="2"/>
    </xf>
    <xf numFmtId="0" fontId="10" fillId="0" borderId="3" xfId="0" applyFont="1" applyBorder="1" applyAlignment="1">
      <alignment vertical="center" wrapText="1" readingOrder="2"/>
    </xf>
    <xf numFmtId="166" fontId="10" fillId="0" borderId="2" xfId="0" applyNumberFormat="1" applyFont="1" applyBorder="1" applyAlignment="1">
      <alignment horizontal="center" vertical="center" wrapText="1" readingOrder="2"/>
    </xf>
    <xf numFmtId="167" fontId="22" fillId="0" borderId="2" xfId="1" applyNumberFormat="1" applyFont="1" applyFill="1" applyBorder="1" applyAlignment="1">
      <alignment horizontal="left" vertical="center" wrapText="1"/>
    </xf>
    <xf numFmtId="10" fontId="10" fillId="0" borderId="2" xfId="2" applyNumberFormat="1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164" fontId="31" fillId="0" borderId="0" xfId="1" applyNumberFormat="1" applyFont="1" applyAlignment="1">
      <alignment horizontal="right" vertical="center" wrapText="1" readingOrder="2"/>
    </xf>
    <xf numFmtId="164" fontId="31" fillId="0" borderId="0" xfId="1" applyNumberFormat="1" applyFont="1" applyAlignment="1">
      <alignment horizontal="center" vertical="center" wrapText="1" readingOrder="2"/>
    </xf>
    <xf numFmtId="164" fontId="31" fillId="0" borderId="0" xfId="1" applyNumberFormat="1" applyFont="1" applyAlignment="1">
      <alignment horizontal="center" vertical="center" readingOrder="2"/>
    </xf>
    <xf numFmtId="164" fontId="31" fillId="0" borderId="0" xfId="1" applyNumberFormat="1" applyFont="1"/>
    <xf numFmtId="10" fontId="31" fillId="0" borderId="0" xfId="2" applyNumberFormat="1" applyFont="1" applyAlignment="1">
      <alignment horizontal="center" vertical="center" wrapText="1" readingOrder="2"/>
    </xf>
    <xf numFmtId="0" fontId="31" fillId="0" borderId="1" xfId="0" applyFont="1" applyBorder="1" applyAlignment="1">
      <alignment horizontal="center"/>
    </xf>
    <xf numFmtId="165" fontId="35" fillId="0" borderId="0" xfId="0" applyNumberFormat="1" applyFont="1" applyAlignment="1">
      <alignment horizontal="center" vertical="center" readingOrder="2"/>
    </xf>
    <xf numFmtId="165" fontId="35" fillId="0" borderId="2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0" fillId="0" borderId="0" xfId="0" applyFill="1"/>
    <xf numFmtId="0" fontId="35" fillId="0" borderId="0" xfId="0" applyFont="1" applyAlignment="1">
      <alignment vertical="center" readingOrder="2"/>
    </xf>
    <xf numFmtId="0" fontId="35" fillId="0" borderId="0" xfId="0" applyFont="1" applyAlignment="1"/>
    <xf numFmtId="43" fontId="3" fillId="0" borderId="0" xfId="0" applyNumberFormat="1" applyFont="1" applyAlignment="1"/>
    <xf numFmtId="169" fontId="3" fillId="0" borderId="0" xfId="0" applyNumberFormat="1" applyFont="1" applyAlignment="1"/>
    <xf numFmtId="0" fontId="3" fillId="0" borderId="0" xfId="0" applyFont="1" applyAlignment="1"/>
    <xf numFmtId="164" fontId="31" fillId="0" borderId="0" xfId="0" applyNumberFormat="1" applyFont="1"/>
    <xf numFmtId="0" fontId="31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 readingOrder="2"/>
    </xf>
    <xf numFmtId="0" fontId="10" fillId="0" borderId="0" xfId="0" applyFont="1" applyAlignment="1">
      <alignment vertical="center" readingOrder="2"/>
    </xf>
    <xf numFmtId="0" fontId="22" fillId="0" borderId="0" xfId="0" applyFont="1" applyAlignment="1">
      <alignment horizontal="center" vertical="center"/>
    </xf>
    <xf numFmtId="9" fontId="10" fillId="0" borderId="0" xfId="2" applyNumberFormat="1" applyFont="1" applyAlignment="1">
      <alignment horizontal="center" vertical="center" readingOrder="2"/>
    </xf>
    <xf numFmtId="3" fontId="22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 vertical="center" readingOrder="2"/>
    </xf>
    <xf numFmtId="170" fontId="2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71" fontId="3" fillId="0" borderId="0" xfId="1" applyNumberFormat="1" applyFont="1"/>
    <xf numFmtId="164" fontId="35" fillId="0" borderId="0" xfId="1" applyNumberFormat="1" applyFont="1" applyFill="1" applyAlignment="1">
      <alignment horizontal="right" vertical="center" readingOrder="2"/>
    </xf>
    <xf numFmtId="167" fontId="22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right" vertical="center" readingOrder="2"/>
    </xf>
    <xf numFmtId="0" fontId="35" fillId="0" borderId="0" xfId="0" applyFont="1" applyAlignment="1">
      <alignment vertical="center"/>
    </xf>
    <xf numFmtId="164" fontId="37" fillId="0" borderId="0" xfId="1" applyNumberFormat="1" applyFont="1" applyAlignment="1">
      <alignment horizontal="center" vertical="center" readingOrder="2"/>
    </xf>
    <xf numFmtId="0" fontId="46" fillId="0" borderId="0" xfId="0" applyFont="1" applyBorder="1" applyAlignment="1">
      <alignment horizontal="center" vertical="center" wrapText="1" readingOrder="2"/>
    </xf>
    <xf numFmtId="166" fontId="42" fillId="0" borderId="1" xfId="0" applyNumberFormat="1" applyFont="1" applyBorder="1" applyAlignment="1">
      <alignment horizontal="center" vertical="center" wrapText="1"/>
    </xf>
    <xf numFmtId="165" fontId="35" fillId="0" borderId="0" xfId="0" applyNumberFormat="1" applyFont="1" applyBorder="1" applyAlignment="1">
      <alignment horizontal="right" vertical="center" readingOrder="2"/>
    </xf>
    <xf numFmtId="164" fontId="35" fillId="0" borderId="0" xfId="1" applyNumberFormat="1" applyFont="1" applyAlignment="1">
      <alignment vertical="center" readingOrder="2"/>
    </xf>
    <xf numFmtId="164" fontId="35" fillId="0" borderId="0" xfId="1" applyNumberFormat="1" applyFont="1" applyAlignment="1">
      <alignment horizontal="left" vertical="center" readingOrder="2"/>
    </xf>
    <xf numFmtId="164" fontId="35" fillId="0" borderId="0" xfId="1" applyNumberFormat="1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165" fontId="34" fillId="0" borderId="0" xfId="0" applyNumberFormat="1" applyFont="1" applyAlignment="1">
      <alignment horizontal="center" vertical="center" readingOrder="2"/>
    </xf>
    <xf numFmtId="164" fontId="34" fillId="0" borderId="0" xfId="1" applyNumberFormat="1" applyFont="1" applyAlignment="1">
      <alignment horizontal="center" vertical="center" readingOrder="2"/>
    </xf>
    <xf numFmtId="10" fontId="34" fillId="0" borderId="0" xfId="2" applyNumberFormat="1" applyFont="1" applyAlignment="1">
      <alignment horizontal="center" vertical="center" readingOrder="2"/>
    </xf>
    <xf numFmtId="166" fontId="34" fillId="0" borderId="0" xfId="0" applyNumberFormat="1" applyFont="1" applyAlignment="1">
      <alignment horizontal="center" vertical="center" readingOrder="2"/>
    </xf>
    <xf numFmtId="166" fontId="31" fillId="0" borderId="0" xfId="0" applyNumberFormat="1" applyFont="1" applyAlignment="1">
      <alignment vertical="center"/>
    </xf>
    <xf numFmtId="0" fontId="2" fillId="0" borderId="0" xfId="0" applyFont="1" applyAlignment="1"/>
    <xf numFmtId="3" fontId="3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2" fillId="0" borderId="0" xfId="0" applyFont="1" applyAlignment="1">
      <alignment vertical="center" wrapText="1" readingOrder="2"/>
    </xf>
    <xf numFmtId="0" fontId="27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 readingOrder="2"/>
    </xf>
    <xf numFmtId="0" fontId="31" fillId="0" borderId="1" xfId="0" applyFont="1" applyBorder="1" applyAlignment="1">
      <alignment horizontal="center" vertical="center" readingOrder="2"/>
    </xf>
    <xf numFmtId="0" fontId="31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/>
    </xf>
    <xf numFmtId="0" fontId="35" fillId="0" borderId="0" xfId="0" applyFont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readingOrder="2"/>
    </xf>
    <xf numFmtId="0" fontId="7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22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3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2"/>
    </xf>
    <xf numFmtId="0" fontId="34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7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 readingOrder="2"/>
    </xf>
    <xf numFmtId="0" fontId="3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 readingOrder="2"/>
    </xf>
    <xf numFmtId="0" fontId="48" fillId="0" borderId="0" xfId="0" applyFont="1" applyAlignment="1">
      <alignment horizontal="right" vertical="center" readingOrder="2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164" fontId="35" fillId="3" borderId="0" xfId="1" applyNumberFormat="1" applyFont="1" applyFill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47F9-AA27-470E-8ED7-5FE2ECAEB4EB}">
  <sheetPr>
    <tabColor theme="4" tint="0.79998168889431442"/>
  </sheetPr>
  <dimension ref="A1:X30"/>
  <sheetViews>
    <sheetView showGridLines="0" rightToLeft="1" view="pageBreakPreview" zoomScale="85" zoomScaleNormal="100" zoomScaleSheetLayoutView="85" workbookViewId="0">
      <selection activeCell="A6" sqref="K6"/>
    </sheetView>
  </sheetViews>
  <sheetFormatPr defaultRowHeight="24"/>
  <cols>
    <col min="1" max="1" width="10.28515625" customWidth="1"/>
    <col min="2" max="2" width="27.140625" customWidth="1"/>
    <col min="3" max="3" width="0.7109375" customWidth="1"/>
    <col min="9" max="9" width="17" customWidth="1"/>
    <col min="11" max="11" width="22.7109375" style="93" bestFit="1" customWidth="1"/>
    <col min="12" max="12" width="12.85546875" style="93" bestFit="1" customWidth="1"/>
    <col min="13" max="13" width="9.140625" style="93"/>
  </cols>
  <sheetData>
    <row r="1" spans="1:12">
      <c r="D1" s="251"/>
    </row>
    <row r="2" spans="1:12" ht="41.25" customHeight="1">
      <c r="B2" s="291"/>
      <c r="C2" s="291"/>
    </row>
    <row r="3" spans="1:12" ht="45.75" customHeight="1">
      <c r="A3" s="292" t="s">
        <v>124</v>
      </c>
      <c r="B3" s="292"/>
      <c r="C3" s="292"/>
      <c r="D3" s="292"/>
      <c r="E3" s="292"/>
      <c r="F3" s="292"/>
      <c r="G3" s="292"/>
      <c r="H3" s="292"/>
      <c r="I3" s="292"/>
      <c r="J3" s="292"/>
    </row>
    <row r="4" spans="1:12" ht="45.75" customHeight="1" thickBot="1">
      <c r="A4" s="292"/>
      <c r="B4" s="292"/>
      <c r="C4" s="292"/>
      <c r="D4" s="292"/>
      <c r="E4" s="292"/>
      <c r="F4" s="292"/>
      <c r="G4" s="292"/>
      <c r="H4" s="292"/>
      <c r="I4" s="292"/>
      <c r="J4" s="292"/>
    </row>
    <row r="5" spans="1:12" ht="24" customHeight="1" thickBot="1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95">
        <v>3569659105260</v>
      </c>
      <c r="L5" s="96" t="s">
        <v>123</v>
      </c>
    </row>
    <row r="6" spans="1:12" ht="24" customHeight="1">
      <c r="B6" s="58"/>
      <c r="C6" s="58"/>
      <c r="D6" s="58"/>
      <c r="E6" s="58"/>
      <c r="F6" s="58"/>
      <c r="G6" s="58"/>
      <c r="H6" s="58"/>
      <c r="I6" s="58"/>
      <c r="K6" s="288"/>
      <c r="L6" s="246"/>
    </row>
    <row r="7" spans="1:12" ht="24" customHeight="1">
      <c r="A7" s="293" t="s">
        <v>177</v>
      </c>
      <c r="B7" s="293"/>
      <c r="C7" s="293"/>
      <c r="D7" s="293"/>
      <c r="E7" s="293"/>
      <c r="F7" s="293"/>
      <c r="G7" s="293"/>
      <c r="H7" s="293"/>
      <c r="I7" s="293"/>
      <c r="J7" s="293"/>
      <c r="K7" s="94"/>
    </row>
    <row r="8" spans="1:12" ht="18.75" customHeight="1">
      <c r="B8" s="291"/>
      <c r="C8" s="291"/>
    </row>
    <row r="9" spans="1:12" ht="24" customHeight="1">
      <c r="A9" s="293" t="s">
        <v>201</v>
      </c>
      <c r="B9" s="293"/>
      <c r="C9" s="293"/>
      <c r="D9" s="293"/>
      <c r="E9" s="293"/>
      <c r="F9" s="293"/>
      <c r="G9" s="293"/>
      <c r="H9" s="293"/>
      <c r="I9" s="293"/>
      <c r="J9" s="293"/>
    </row>
    <row r="10" spans="1:12" ht="46.5" customHeight="1">
      <c r="B10" s="291"/>
      <c r="C10" s="291"/>
    </row>
    <row r="11" spans="1:12" ht="54" customHeight="1">
      <c r="B11" s="291"/>
      <c r="C11" s="291"/>
    </row>
    <row r="12" spans="1:12" ht="153.75" customHeight="1">
      <c r="B12" s="291"/>
      <c r="C12" s="291"/>
    </row>
    <row r="13" spans="1:12">
      <c r="B13" s="99"/>
      <c r="C13" s="99"/>
    </row>
    <row r="30" spans="24:24">
      <c r="X30" s="97"/>
    </row>
  </sheetData>
  <mergeCells count="6">
    <mergeCell ref="B2:C2"/>
    <mergeCell ref="B8:C8"/>
    <mergeCell ref="B10:C12"/>
    <mergeCell ref="A3:J5"/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A33"/>
  <sheetViews>
    <sheetView rightToLeft="1" view="pageBreakPreview" topLeftCell="A3" zoomScaleNormal="100" zoomScaleSheetLayoutView="100" workbookViewId="0">
      <selection activeCell="U19" sqref="U19"/>
    </sheetView>
  </sheetViews>
  <sheetFormatPr defaultColWidth="9.140625" defaultRowHeight="15.75"/>
  <cols>
    <col min="1" max="1" width="43.7109375" style="3" customWidth="1"/>
    <col min="2" max="2" width="0.5703125" style="3" customWidth="1"/>
    <col min="3" max="3" width="10.5703125" style="3" customWidth="1"/>
    <col min="4" max="4" width="0.42578125" style="3" customWidth="1"/>
    <col min="5" max="5" width="18" style="3" bestFit="1" customWidth="1"/>
    <col min="6" max="6" width="0.85546875" style="3" customWidth="1"/>
    <col min="7" max="7" width="19.42578125" style="3" bestFit="1" customWidth="1"/>
    <col min="8" max="8" width="1" style="3" customWidth="1"/>
    <col min="9" max="9" width="21.140625" style="3" bestFit="1" customWidth="1"/>
    <col min="10" max="10" width="0.7109375" style="3" customWidth="1"/>
    <col min="11" max="11" width="13.28515625" style="3" customWidth="1"/>
    <col min="12" max="12" width="0.7109375" style="3" customWidth="1"/>
    <col min="13" max="13" width="9" style="3" customWidth="1"/>
    <col min="14" max="14" width="0.5703125" style="3" customWidth="1"/>
    <col min="15" max="15" width="18.28515625" style="3" bestFit="1" customWidth="1"/>
    <col min="16" max="16" width="0.85546875" style="3" customWidth="1"/>
    <col min="17" max="17" width="20.140625" style="3" bestFit="1" customWidth="1"/>
    <col min="18" max="18" width="0.85546875" style="3" customWidth="1"/>
    <col min="19" max="19" width="21.140625" style="3" bestFit="1" customWidth="1"/>
    <col min="20" max="20" width="0.5703125" style="3" customWidth="1"/>
    <col min="21" max="21" width="14" style="3" customWidth="1"/>
    <col min="22" max="26" width="9.140625" style="3"/>
    <col min="27" max="27" width="12.140625" style="3" bestFit="1" customWidth="1"/>
    <col min="28" max="16384" width="9.140625" style="3"/>
  </cols>
  <sheetData>
    <row r="1" spans="1:21" ht="21">
      <c r="A1" s="300" t="str">
        <f>درآمدها!A1</f>
        <v>صندوق سرمایه گذاری اختصاصی بازارگردانی الگوریتم سرآمد بازار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1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1" ht="21">
      <c r="A3" s="300" t="str">
        <f>درآمدها!A3</f>
        <v>‫برای ماه منتهی به 1403/01/31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</row>
    <row r="4" spans="1:21" ht="21" customHeight="1"/>
    <row r="5" spans="1:21" ht="21" customHeight="1">
      <c r="K5" s="56">
        <v>3569659105260</v>
      </c>
    </row>
    <row r="6" spans="1:21" ht="25.5">
      <c r="A6" s="301" t="s">
        <v>93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</row>
    <row r="7" spans="1:21" ht="6" customHeight="1"/>
    <row r="8" spans="1:21" ht="19.5" customHeight="1" thickBot="1">
      <c r="A8" s="80"/>
      <c r="B8" s="2"/>
      <c r="C8" s="338" t="s">
        <v>11</v>
      </c>
      <c r="D8" s="338"/>
      <c r="E8" s="338"/>
      <c r="F8" s="338"/>
      <c r="G8" s="338"/>
      <c r="H8" s="338"/>
      <c r="I8" s="338"/>
      <c r="J8" s="338"/>
      <c r="K8" s="338"/>
      <c r="L8" s="290"/>
      <c r="M8" s="338" t="s">
        <v>203</v>
      </c>
      <c r="N8" s="338"/>
      <c r="O8" s="338"/>
      <c r="P8" s="338"/>
      <c r="Q8" s="338"/>
      <c r="R8" s="338"/>
      <c r="S8" s="338"/>
      <c r="T8" s="338"/>
      <c r="U8" s="338"/>
    </row>
    <row r="9" spans="1:21" ht="22.5" customHeight="1">
      <c r="A9" s="336" t="s">
        <v>201</v>
      </c>
      <c r="B9" s="334"/>
      <c r="C9" s="331" t="s">
        <v>94</v>
      </c>
      <c r="D9" s="333"/>
      <c r="E9" s="331" t="s">
        <v>14</v>
      </c>
      <c r="F9" s="333"/>
      <c r="G9" s="331" t="s">
        <v>15</v>
      </c>
      <c r="H9" s="333"/>
      <c r="I9" s="331" t="s">
        <v>1</v>
      </c>
      <c r="J9" s="331"/>
      <c r="K9" s="331"/>
      <c r="L9" s="334"/>
      <c r="M9" s="331" t="s">
        <v>94</v>
      </c>
      <c r="N9" s="333"/>
      <c r="O9" s="331" t="s">
        <v>14</v>
      </c>
      <c r="P9" s="333"/>
      <c r="Q9" s="331" t="s">
        <v>15</v>
      </c>
      <c r="R9" s="333"/>
      <c r="S9" s="331" t="s">
        <v>1</v>
      </c>
      <c r="T9" s="331"/>
      <c r="U9" s="331"/>
    </row>
    <row r="10" spans="1:21" ht="22.5" customHeight="1" thickBot="1">
      <c r="A10" s="336"/>
      <c r="B10" s="334"/>
      <c r="C10" s="332"/>
      <c r="D10" s="334"/>
      <c r="E10" s="332"/>
      <c r="F10" s="334"/>
      <c r="G10" s="332"/>
      <c r="H10" s="334"/>
      <c r="I10" s="335"/>
      <c r="J10" s="335"/>
      <c r="K10" s="335"/>
      <c r="L10" s="334"/>
      <c r="M10" s="332"/>
      <c r="N10" s="334"/>
      <c r="O10" s="332"/>
      <c r="P10" s="334"/>
      <c r="Q10" s="332"/>
      <c r="R10" s="334"/>
      <c r="S10" s="335"/>
      <c r="T10" s="335"/>
      <c r="U10" s="335"/>
    </row>
    <row r="11" spans="1:21" ht="54" customHeight="1" thickBot="1">
      <c r="A11" s="337"/>
      <c r="B11" s="334"/>
      <c r="C11" s="157" t="s">
        <v>170</v>
      </c>
      <c r="D11" s="334"/>
      <c r="E11" s="157" t="s">
        <v>171</v>
      </c>
      <c r="F11" s="334"/>
      <c r="G11" s="157" t="s">
        <v>172</v>
      </c>
      <c r="H11" s="334"/>
      <c r="I11" s="132" t="s">
        <v>5</v>
      </c>
      <c r="J11" s="132"/>
      <c r="K11" s="132" t="s">
        <v>22</v>
      </c>
      <c r="L11" s="334"/>
      <c r="M11" s="157" t="s">
        <v>173</v>
      </c>
      <c r="N11" s="334"/>
      <c r="O11" s="157" t="s">
        <v>171</v>
      </c>
      <c r="P11" s="334"/>
      <c r="Q11" s="157" t="s">
        <v>172</v>
      </c>
      <c r="R11" s="334"/>
      <c r="S11" s="132" t="s">
        <v>5</v>
      </c>
      <c r="T11" s="110"/>
      <c r="U11" s="132" t="s">
        <v>22</v>
      </c>
    </row>
    <row r="12" spans="1:21" ht="5.25" customHeight="1">
      <c r="A12" s="109"/>
      <c r="B12" s="133"/>
      <c r="C12" s="161"/>
      <c r="D12" s="133"/>
      <c r="E12" s="161"/>
      <c r="F12" s="133"/>
      <c r="G12" s="161"/>
      <c r="H12" s="133"/>
      <c r="I12" s="134"/>
      <c r="J12" s="134"/>
      <c r="K12" s="162"/>
      <c r="L12" s="133"/>
      <c r="M12" s="161"/>
      <c r="N12" s="133"/>
      <c r="O12" s="161"/>
      <c r="P12" s="133"/>
      <c r="Q12" s="161"/>
      <c r="R12" s="133"/>
      <c r="S12" s="134"/>
      <c r="T12" s="110"/>
      <c r="U12" s="134"/>
    </row>
    <row r="13" spans="1:21" s="287" customFormat="1" ht="24">
      <c r="A13" s="281" t="s">
        <v>121</v>
      </c>
      <c r="B13" s="201"/>
      <c r="C13" s="282">
        <v>0</v>
      </c>
      <c r="D13" s="282"/>
      <c r="E13" s="166">
        <v>-426886587</v>
      </c>
      <c r="F13" s="201"/>
      <c r="G13" s="282">
        <v>-222526261</v>
      </c>
      <c r="H13" s="201"/>
      <c r="I13" s="166">
        <f>G13+E13+C13</f>
        <v>-649412848</v>
      </c>
      <c r="J13" s="283"/>
      <c r="K13" s="284">
        <f>I13/درآمدها!$E$15</f>
        <v>-1.311939471078409E-3</v>
      </c>
      <c r="L13" s="201"/>
      <c r="M13" s="285">
        <v>0</v>
      </c>
      <c r="N13" s="286"/>
      <c r="O13" s="166">
        <v>-426886587</v>
      </c>
      <c r="P13" s="286"/>
      <c r="Q13" s="166">
        <v>-222526261</v>
      </c>
      <c r="R13" s="286"/>
      <c r="S13" s="166">
        <f>Q13+O13</f>
        <v>-649412848</v>
      </c>
      <c r="T13" s="166"/>
      <c r="U13" s="284">
        <f>S13/درآمدها!$E$15</f>
        <v>-1.311939471078409E-3</v>
      </c>
    </row>
    <row r="14" spans="1:21" s="71" customFormat="1" ht="24">
      <c r="A14" s="144" t="s">
        <v>122</v>
      </c>
      <c r="B14" s="164"/>
      <c r="C14" s="165">
        <v>0</v>
      </c>
      <c r="D14" s="165"/>
      <c r="E14" s="166">
        <v>-3345446</v>
      </c>
      <c r="F14" s="164"/>
      <c r="G14" s="282">
        <v>-9297233259</v>
      </c>
      <c r="H14" s="164"/>
      <c r="I14" s="166">
        <f t="shared" ref="I14:I19" si="0">G14+E14+C14</f>
        <v>-9300578705</v>
      </c>
      <c r="J14" s="167"/>
      <c r="K14" s="284">
        <f>I14/درآمدها!$E$15</f>
        <v>-1.8788966594268573E-2</v>
      </c>
      <c r="L14" s="164"/>
      <c r="M14" s="169">
        <v>0</v>
      </c>
      <c r="N14" s="170"/>
      <c r="O14" s="166">
        <v>-3345446</v>
      </c>
      <c r="P14" s="170"/>
      <c r="Q14" s="166">
        <v>-9297233259</v>
      </c>
      <c r="R14" s="170"/>
      <c r="S14" s="166">
        <f t="shared" ref="S14:S20" si="1">Q14+O14</f>
        <v>-9300578705</v>
      </c>
      <c r="T14" s="166"/>
      <c r="U14" s="168">
        <f>S14/درآمدها!$E$15</f>
        <v>-1.8788966594268573E-2</v>
      </c>
    </row>
    <row r="15" spans="1:21" s="71" customFormat="1" ht="24">
      <c r="A15" s="144" t="s">
        <v>120</v>
      </c>
      <c r="B15" s="164"/>
      <c r="C15" s="165">
        <v>0</v>
      </c>
      <c r="D15" s="165"/>
      <c r="E15" s="166">
        <v>-238660160</v>
      </c>
      <c r="F15" s="164"/>
      <c r="G15" s="282">
        <v>-2854027003</v>
      </c>
      <c r="H15" s="164"/>
      <c r="I15" s="166">
        <f t="shared" si="0"/>
        <v>-3092687163</v>
      </c>
      <c r="J15" s="167"/>
      <c r="K15" s="284">
        <f>I15/درآمدها!$E$15</f>
        <v>-6.2478258219449412E-3</v>
      </c>
      <c r="L15" s="164"/>
      <c r="M15" s="169">
        <v>0</v>
      </c>
      <c r="N15" s="170"/>
      <c r="O15" s="166">
        <v>-238660160</v>
      </c>
      <c r="P15" s="170"/>
      <c r="Q15" s="166">
        <v>-2854027003</v>
      </c>
      <c r="R15" s="170"/>
      <c r="S15" s="166">
        <f t="shared" si="1"/>
        <v>-3092687163</v>
      </c>
      <c r="T15" s="166"/>
      <c r="U15" s="168">
        <f>S15/درآمدها!$E$15</f>
        <v>-6.2478258219449412E-3</v>
      </c>
    </row>
    <row r="16" spans="1:21" s="71" customFormat="1" ht="24">
      <c r="A16" s="144" t="s">
        <v>207</v>
      </c>
      <c r="B16" s="164"/>
      <c r="C16" s="165">
        <v>0</v>
      </c>
      <c r="D16" s="165"/>
      <c r="E16" s="166">
        <v>0</v>
      </c>
      <c r="F16" s="164"/>
      <c r="G16" s="282">
        <v>0</v>
      </c>
      <c r="H16" s="164"/>
      <c r="I16" s="166">
        <f t="shared" si="0"/>
        <v>0</v>
      </c>
      <c r="J16" s="167"/>
      <c r="K16" s="284">
        <f>I16/درآمدها!$E$15</f>
        <v>0</v>
      </c>
      <c r="L16" s="164"/>
      <c r="M16" s="169">
        <v>0</v>
      </c>
      <c r="N16" s="170"/>
      <c r="O16" s="166">
        <v>0</v>
      </c>
      <c r="P16" s="170"/>
      <c r="Q16" s="166">
        <v>0</v>
      </c>
      <c r="R16" s="170"/>
      <c r="S16" s="166">
        <f t="shared" si="1"/>
        <v>0</v>
      </c>
      <c r="T16" s="166"/>
      <c r="U16" s="168">
        <f>S16/درآمدها!$E$15</f>
        <v>0</v>
      </c>
    </row>
    <row r="17" spans="1:27" s="71" customFormat="1" ht="24">
      <c r="A17" s="205" t="s">
        <v>206</v>
      </c>
      <c r="B17" s="164"/>
      <c r="C17" s="165">
        <v>0</v>
      </c>
      <c r="D17" s="165"/>
      <c r="E17" s="166">
        <v>0</v>
      </c>
      <c r="F17" s="164"/>
      <c r="G17" s="282">
        <v>0</v>
      </c>
      <c r="H17" s="164"/>
      <c r="I17" s="166">
        <f t="shared" si="0"/>
        <v>0</v>
      </c>
      <c r="J17" s="167"/>
      <c r="K17" s="284">
        <f>I17/درآمدها!$E$15</f>
        <v>0</v>
      </c>
      <c r="L17" s="164"/>
      <c r="M17" s="169">
        <v>0</v>
      </c>
      <c r="N17" s="170"/>
      <c r="O17" s="166">
        <v>0</v>
      </c>
      <c r="P17" s="170"/>
      <c r="Q17" s="166">
        <v>0</v>
      </c>
      <c r="R17" s="170"/>
      <c r="S17" s="166">
        <f t="shared" si="1"/>
        <v>0</v>
      </c>
      <c r="T17" s="166"/>
      <c r="U17" s="168">
        <f>S17/درآمدها!$E$15</f>
        <v>0</v>
      </c>
    </row>
    <row r="18" spans="1:27" s="71" customFormat="1" ht="24">
      <c r="A18" s="205" t="s">
        <v>205</v>
      </c>
      <c r="B18" s="164"/>
      <c r="C18" s="165">
        <v>0</v>
      </c>
      <c r="D18" s="165"/>
      <c r="E18" s="166">
        <v>-220755987</v>
      </c>
      <c r="F18" s="164"/>
      <c r="G18" s="282">
        <v>0</v>
      </c>
      <c r="H18" s="164"/>
      <c r="I18" s="166">
        <f t="shared" si="0"/>
        <v>-220755987</v>
      </c>
      <c r="J18" s="167"/>
      <c r="K18" s="284">
        <f>I18/درآمدها!$E$15</f>
        <v>-4.4596976132226462E-4</v>
      </c>
      <c r="L18" s="164"/>
      <c r="M18" s="169">
        <v>0</v>
      </c>
      <c r="N18" s="170"/>
      <c r="O18" s="166">
        <v>-220755987</v>
      </c>
      <c r="P18" s="170"/>
      <c r="Q18" s="166">
        <v>0</v>
      </c>
      <c r="R18" s="170"/>
      <c r="S18" s="166">
        <f t="shared" si="1"/>
        <v>-220755987</v>
      </c>
      <c r="T18" s="166"/>
      <c r="U18" s="168">
        <f>S18/درآمدها!$E$15</f>
        <v>-4.4596976132226462E-4</v>
      </c>
    </row>
    <row r="19" spans="1:27" s="71" customFormat="1" ht="24">
      <c r="A19" s="205" t="s">
        <v>208</v>
      </c>
      <c r="B19" s="164"/>
      <c r="C19" s="165">
        <v>0</v>
      </c>
      <c r="D19" s="165"/>
      <c r="E19" s="166">
        <v>0</v>
      </c>
      <c r="F19" s="164"/>
      <c r="G19" s="282">
        <v>-212368143</v>
      </c>
      <c r="H19" s="164"/>
      <c r="I19" s="166">
        <f t="shared" si="0"/>
        <v>-212368143</v>
      </c>
      <c r="J19" s="167"/>
      <c r="K19" s="284">
        <f>I19/درآمدها!$E$15</f>
        <v>-4.2902469524490209E-4</v>
      </c>
      <c r="L19" s="164"/>
      <c r="M19" s="169"/>
      <c r="N19" s="170"/>
      <c r="O19" s="166">
        <v>0</v>
      </c>
      <c r="P19" s="170"/>
      <c r="Q19" s="166">
        <v>-212368143</v>
      </c>
      <c r="R19" s="170"/>
      <c r="S19" s="166">
        <f t="shared" si="1"/>
        <v>-212368143</v>
      </c>
      <c r="T19" s="166"/>
      <c r="U19" s="168">
        <f>S19/درآمدها!$E$15</f>
        <v>-4.2902469524490209E-4</v>
      </c>
    </row>
    <row r="20" spans="1:27" s="71" customFormat="1" ht="24.75" thickBot="1">
      <c r="A20" s="163" t="s">
        <v>168</v>
      </c>
      <c r="B20" s="164"/>
      <c r="C20" s="165">
        <v>0</v>
      </c>
      <c r="D20" s="165"/>
      <c r="E20" s="166">
        <v>0</v>
      </c>
      <c r="F20" s="164"/>
      <c r="G20" s="282">
        <v>-173542526</v>
      </c>
      <c r="H20" s="164"/>
      <c r="I20" s="165">
        <f>G20+E20</f>
        <v>-173542526</v>
      </c>
      <c r="J20" s="171"/>
      <c r="K20" s="284">
        <f>I20/درآمدها!$E$15</f>
        <v>-3.5058944471337442E-4</v>
      </c>
      <c r="L20" s="164"/>
      <c r="M20" s="172">
        <v>0</v>
      </c>
      <c r="N20" s="170"/>
      <c r="O20" s="166">
        <v>0</v>
      </c>
      <c r="P20" s="170"/>
      <c r="Q20" s="166">
        <v>-173542526</v>
      </c>
      <c r="R20" s="170"/>
      <c r="S20" s="166">
        <f t="shared" si="1"/>
        <v>-173542526</v>
      </c>
      <c r="T20" s="166"/>
      <c r="U20" s="168">
        <f>S20/درآمدها!$E$15</f>
        <v>-3.5058944471337442E-4</v>
      </c>
    </row>
    <row r="21" spans="1:27" s="71" customFormat="1" ht="24.75" thickBot="1">
      <c r="A21" s="173" t="s">
        <v>1</v>
      </c>
      <c r="B21" s="164"/>
      <c r="C21" s="174">
        <v>0</v>
      </c>
      <c r="D21" s="165"/>
      <c r="E21" s="175">
        <f>SUM(E13:E20)</f>
        <v>-889648180</v>
      </c>
      <c r="F21" s="164"/>
      <c r="G21" s="175">
        <f>SUM(G13:G20)</f>
        <v>-12759697192</v>
      </c>
      <c r="H21" s="164"/>
      <c r="I21" s="175">
        <f>SUM(I13:I20)</f>
        <v>-13649345372</v>
      </c>
      <c r="J21" s="144"/>
      <c r="K21" s="176">
        <f>SUM(K13:K20)</f>
        <v>-2.7574315788572466E-2</v>
      </c>
      <c r="L21" s="164"/>
      <c r="M21" s="175">
        <v>0</v>
      </c>
      <c r="N21" s="170"/>
      <c r="O21" s="175">
        <f>SUM(O13:O20)</f>
        <v>-889648180</v>
      </c>
      <c r="P21" s="170"/>
      <c r="Q21" s="175">
        <f>SUM(Q13:Q20)</f>
        <v>-12759697192</v>
      </c>
      <c r="R21" s="170"/>
      <c r="S21" s="175">
        <f>SUM(S13:S20)</f>
        <v>-13649345372</v>
      </c>
      <c r="T21" s="166"/>
      <c r="U21" s="177">
        <f>SUM(U13:U20)</f>
        <v>-2.7574315788572466E-2</v>
      </c>
    </row>
    <row r="22" spans="1:27" ht="23.25" thickTop="1">
      <c r="A22" s="107"/>
      <c r="B22" s="107"/>
      <c r="C22" s="107"/>
      <c r="D22" s="178"/>
      <c r="E22" s="107"/>
      <c r="F22" s="133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10"/>
      <c r="U22" s="107"/>
    </row>
    <row r="25" spans="1:27">
      <c r="K25" s="51"/>
    </row>
    <row r="26" spans="1:27">
      <c r="AA26" s="56"/>
    </row>
    <row r="27" spans="1:27">
      <c r="AA27" s="56"/>
    </row>
    <row r="28" spans="1:27">
      <c r="I28" s="40"/>
      <c r="AA28" s="56"/>
    </row>
    <row r="29" spans="1:27">
      <c r="I29" s="77"/>
      <c r="J29" s="52"/>
    </row>
    <row r="30" spans="1:27">
      <c r="I30" s="40"/>
    </row>
    <row r="33" spans="23:23" ht="18">
      <c r="W33" s="97"/>
    </row>
  </sheetData>
  <mergeCells count="23">
    <mergeCell ref="O9:O10"/>
    <mergeCell ref="P9:P11"/>
    <mergeCell ref="Q9:Q10"/>
    <mergeCell ref="R9:R11"/>
    <mergeCell ref="S9:U10"/>
    <mergeCell ref="N9:N11"/>
    <mergeCell ref="A9:A11"/>
    <mergeCell ref="B9:B11"/>
    <mergeCell ref="C9:C10"/>
    <mergeCell ref="D9:D11"/>
    <mergeCell ref="E9:E10"/>
    <mergeCell ref="F9:F11"/>
    <mergeCell ref="G9:G10"/>
    <mergeCell ref="H9:H11"/>
    <mergeCell ref="I9:K10"/>
    <mergeCell ref="L9:L11"/>
    <mergeCell ref="M9:M10"/>
    <mergeCell ref="A1:U1"/>
    <mergeCell ref="A2:U2"/>
    <mergeCell ref="A3:U3"/>
    <mergeCell ref="A6:U6"/>
    <mergeCell ref="C8:K8"/>
    <mergeCell ref="M8:U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W31"/>
  <sheetViews>
    <sheetView rightToLeft="1" view="pageBreakPreview" zoomScaleNormal="100" zoomScaleSheetLayoutView="100" workbookViewId="0">
      <selection activeCell="S16" sqref="S16"/>
    </sheetView>
  </sheetViews>
  <sheetFormatPr defaultColWidth="9.140625" defaultRowHeight="18"/>
  <cols>
    <col min="1" max="1" width="40.5703125" style="9" customWidth="1"/>
    <col min="2" max="2" width="0.7109375" style="9" customWidth="1"/>
    <col min="3" max="3" width="15.5703125" style="9" bestFit="1" customWidth="1"/>
    <col min="4" max="4" width="0.7109375" style="9" customWidth="1"/>
    <col min="5" max="5" width="19.28515625" style="9" customWidth="1"/>
    <col min="6" max="6" width="0.5703125" style="9" customWidth="1"/>
    <col min="7" max="7" width="15.5703125" style="9" bestFit="1" customWidth="1"/>
    <col min="8" max="8" width="0.5703125" style="9" customWidth="1"/>
    <col min="9" max="9" width="18.7109375" style="9" bestFit="1" customWidth="1"/>
    <col min="10" max="10" width="0.7109375" style="9" customWidth="1"/>
    <col min="11" max="11" width="15.140625" style="9" customWidth="1"/>
    <col min="12" max="12" width="0.5703125" style="9" customWidth="1"/>
    <col min="13" max="13" width="18.85546875" style="9" bestFit="1" customWidth="1"/>
    <col min="14" max="14" width="0.28515625" style="9" customWidth="1"/>
    <col min="15" max="15" width="15.5703125" style="9" bestFit="1" customWidth="1"/>
    <col min="16" max="16" width="0.5703125" style="9" customWidth="1"/>
    <col min="17" max="17" width="18.7109375" style="9" bestFit="1" customWidth="1"/>
    <col min="18" max="18" width="0.85546875" style="9" customWidth="1"/>
    <col min="19" max="19" width="12.7109375" style="9" customWidth="1"/>
    <col min="20" max="16384" width="9.140625" style="9"/>
  </cols>
  <sheetData>
    <row r="1" spans="1:19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19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19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</row>
    <row r="4" spans="1:19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1:19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361">
        <v>3569659105260</v>
      </c>
      <c r="L5" s="242"/>
      <c r="M5" s="242"/>
      <c r="N5" s="242"/>
      <c r="O5" s="242"/>
      <c r="P5" s="242"/>
      <c r="Q5" s="242"/>
      <c r="R5" s="242"/>
      <c r="S5" s="242"/>
    </row>
    <row r="6" spans="1:19" ht="25.5">
      <c r="A6" s="301" t="s">
        <v>89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</row>
    <row r="8" spans="1:19" ht="20.25" customHeight="1" thickBot="1">
      <c r="A8" s="134"/>
      <c r="B8" s="156"/>
      <c r="C8" s="335" t="s">
        <v>11</v>
      </c>
      <c r="D8" s="335"/>
      <c r="E8" s="335"/>
      <c r="F8" s="335"/>
      <c r="G8" s="335"/>
      <c r="H8" s="335"/>
      <c r="I8" s="335"/>
      <c r="J8" s="106"/>
      <c r="K8" s="335" t="s">
        <v>203</v>
      </c>
      <c r="L8" s="335"/>
      <c r="M8" s="335"/>
      <c r="N8" s="335"/>
      <c r="O8" s="335"/>
      <c r="P8" s="335"/>
      <c r="Q8" s="335"/>
      <c r="R8" s="335"/>
      <c r="S8" s="335"/>
    </row>
    <row r="9" spans="1:19" ht="20.25" customHeight="1">
      <c r="A9" s="340" t="s">
        <v>201</v>
      </c>
      <c r="B9" s="334"/>
      <c r="C9" s="331" t="s">
        <v>18</v>
      </c>
      <c r="D9" s="331"/>
      <c r="E9" s="331" t="s">
        <v>14</v>
      </c>
      <c r="F9" s="333"/>
      <c r="G9" s="331" t="s">
        <v>15</v>
      </c>
      <c r="H9" s="333"/>
      <c r="I9" s="331" t="s">
        <v>1</v>
      </c>
      <c r="J9" s="156"/>
      <c r="K9" s="331" t="s">
        <v>18</v>
      </c>
      <c r="L9" s="331"/>
      <c r="M9" s="331" t="s">
        <v>14</v>
      </c>
      <c r="N9" s="333"/>
      <c r="O9" s="331" t="s">
        <v>15</v>
      </c>
      <c r="P9" s="333"/>
      <c r="Q9" s="331" t="s">
        <v>1</v>
      </c>
      <c r="R9" s="331"/>
      <c r="S9" s="331" t="s">
        <v>16</v>
      </c>
    </row>
    <row r="10" spans="1:19" ht="20.25" customHeight="1">
      <c r="A10" s="340"/>
      <c r="B10" s="334"/>
      <c r="C10" s="332"/>
      <c r="D10" s="332"/>
      <c r="E10" s="332"/>
      <c r="F10" s="334"/>
      <c r="G10" s="332"/>
      <c r="H10" s="334"/>
      <c r="I10" s="332"/>
      <c r="J10" s="156"/>
      <c r="K10" s="332"/>
      <c r="L10" s="332"/>
      <c r="M10" s="332"/>
      <c r="N10" s="334"/>
      <c r="O10" s="332"/>
      <c r="P10" s="334"/>
      <c r="Q10" s="332"/>
      <c r="R10" s="339"/>
      <c r="S10" s="332"/>
    </row>
    <row r="11" spans="1:19" ht="24.75" thickBot="1">
      <c r="A11" s="329"/>
      <c r="B11" s="334"/>
      <c r="C11" s="157" t="s">
        <v>173</v>
      </c>
      <c r="D11" s="332"/>
      <c r="E11" s="157" t="s">
        <v>171</v>
      </c>
      <c r="F11" s="334"/>
      <c r="G11" s="157" t="s">
        <v>172</v>
      </c>
      <c r="H11" s="334"/>
      <c r="I11" s="335"/>
      <c r="J11" s="156"/>
      <c r="K11" s="157" t="s">
        <v>173</v>
      </c>
      <c r="L11" s="332"/>
      <c r="M11" s="157" t="s">
        <v>174</v>
      </c>
      <c r="N11" s="334"/>
      <c r="O11" s="157" t="s">
        <v>172</v>
      </c>
      <c r="P11" s="334"/>
      <c r="Q11" s="335"/>
      <c r="R11" s="339"/>
      <c r="S11" s="335"/>
    </row>
    <row r="12" spans="1:19" ht="4.5" customHeight="1">
      <c r="A12" s="135"/>
      <c r="B12" s="133"/>
      <c r="C12" s="108"/>
      <c r="D12" s="108"/>
      <c r="E12" s="108"/>
      <c r="F12" s="133"/>
      <c r="G12" s="108"/>
      <c r="H12" s="133"/>
      <c r="I12" s="108"/>
      <c r="J12" s="133"/>
      <c r="K12" s="108"/>
      <c r="L12" s="108"/>
      <c r="M12" s="108"/>
      <c r="N12" s="133"/>
      <c r="O12" s="108"/>
      <c r="P12" s="133"/>
      <c r="Q12" s="108"/>
      <c r="R12" s="156"/>
      <c r="S12" s="108"/>
    </row>
    <row r="13" spans="1:19" ht="24">
      <c r="A13" s="135" t="s">
        <v>110</v>
      </c>
      <c r="B13" s="133"/>
      <c r="C13" s="158">
        <v>0</v>
      </c>
      <c r="D13" s="108"/>
      <c r="E13" s="278">
        <v>14789930831</v>
      </c>
      <c r="F13" s="133"/>
      <c r="G13" s="279">
        <v>0</v>
      </c>
      <c r="H13" s="133"/>
      <c r="I13" s="110">
        <f>G13+E13</f>
        <v>14789930831</v>
      </c>
      <c r="J13" s="133"/>
      <c r="K13" s="158">
        <v>0</v>
      </c>
      <c r="L13" s="108"/>
      <c r="M13" s="110">
        <v>43767608126</v>
      </c>
      <c r="N13" s="133"/>
      <c r="O13" s="110">
        <f>'درآمد ناشی ازفروش'!Q15</f>
        <v>9297233259</v>
      </c>
      <c r="P13" s="133"/>
      <c r="Q13" s="110">
        <f>O13+M13</f>
        <v>53064841385</v>
      </c>
      <c r="R13" s="156"/>
      <c r="S13" s="159">
        <f>Q13/درآمدها!$E$15</f>
        <v>0.10720123593781528</v>
      </c>
    </row>
    <row r="14" spans="1:19" ht="24.75" thickBot="1">
      <c r="A14" s="135" t="s">
        <v>179</v>
      </c>
      <c r="B14" s="133"/>
      <c r="C14" s="158">
        <v>378703913</v>
      </c>
      <c r="D14" s="108"/>
      <c r="E14" s="278">
        <v>-14500000</v>
      </c>
      <c r="F14" s="133"/>
      <c r="G14" s="279">
        <v>0</v>
      </c>
      <c r="H14" s="133"/>
      <c r="I14" s="110">
        <f>G14+E14+C14</f>
        <v>364203913</v>
      </c>
      <c r="J14" s="133"/>
      <c r="K14" s="277">
        <v>450213956</v>
      </c>
      <c r="L14" s="108"/>
      <c r="M14" s="110">
        <v>-14500000</v>
      </c>
      <c r="N14" s="133"/>
      <c r="O14" s="110">
        <v>0</v>
      </c>
      <c r="P14" s="133"/>
      <c r="Q14" s="110">
        <f>O14+M14+K14</f>
        <v>435713956</v>
      </c>
      <c r="R14" s="240"/>
      <c r="S14" s="159">
        <f>Q14/درآمدها!$E$15</f>
        <v>8.8022640564715336E-4</v>
      </c>
    </row>
    <row r="15" spans="1:19" ht="24.75" thickBot="1">
      <c r="A15" s="111" t="s">
        <v>1</v>
      </c>
      <c r="B15" s="133"/>
      <c r="C15" s="113">
        <f>SUM(C13:C14)</f>
        <v>378703913</v>
      </c>
      <c r="D15" s="108"/>
      <c r="E15" s="113">
        <f>SUM(E13:E14)</f>
        <v>14775430831</v>
      </c>
      <c r="F15" s="133"/>
      <c r="G15" s="113">
        <f>SUM(G13)</f>
        <v>0</v>
      </c>
      <c r="H15" s="133"/>
      <c r="I15" s="113">
        <f>SUM(I13:I14)</f>
        <v>15154134744</v>
      </c>
      <c r="J15" s="133"/>
      <c r="K15" s="160">
        <f>SUM(K13:K14)</f>
        <v>450213956</v>
      </c>
      <c r="L15" s="108"/>
      <c r="M15" s="113">
        <f>SUM(M13:M14)</f>
        <v>43753108126</v>
      </c>
      <c r="N15" s="133"/>
      <c r="O15" s="113">
        <f>SUM(O13:O14)</f>
        <v>9297233259</v>
      </c>
      <c r="P15" s="133"/>
      <c r="Q15" s="113">
        <f>SUM(Q13:Q14)</f>
        <v>53500555341</v>
      </c>
      <c r="R15" s="156"/>
      <c r="S15" s="138">
        <f>SUM(S13:S14)</f>
        <v>0.10808146234346243</v>
      </c>
    </row>
    <row r="16" spans="1:19" ht="24.7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56"/>
      <c r="S16" s="107"/>
    </row>
    <row r="24" spans="15:23">
      <c r="O24" s="91"/>
    </row>
    <row r="31" spans="15:23" ht="18.75">
      <c r="W31" s="97"/>
    </row>
  </sheetData>
  <mergeCells count="24">
    <mergeCell ref="D9:D11"/>
    <mergeCell ref="S9:S11"/>
    <mergeCell ref="A6:S6"/>
    <mergeCell ref="Q9:Q11"/>
    <mergeCell ref="I9:I11"/>
    <mergeCell ref="P9:P11"/>
    <mergeCell ref="F9:F11"/>
    <mergeCell ref="H9:H11"/>
    <mergeCell ref="A1:S1"/>
    <mergeCell ref="A2:S2"/>
    <mergeCell ref="A3:S3"/>
    <mergeCell ref="K8:S8"/>
    <mergeCell ref="R9:R11"/>
    <mergeCell ref="C9:C10"/>
    <mergeCell ref="E9:E10"/>
    <mergeCell ref="G9:G10"/>
    <mergeCell ref="K9:K10"/>
    <mergeCell ref="M9:M10"/>
    <mergeCell ref="O9:O10"/>
    <mergeCell ref="C8:I8"/>
    <mergeCell ref="L9:L11"/>
    <mergeCell ref="N9:N11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"/>
  <sheetViews>
    <sheetView rightToLeft="1" view="pageBreakPreview" topLeftCell="A3" zoomScale="115" zoomScaleNormal="100" zoomScaleSheetLayoutView="115" workbookViewId="0">
      <selection activeCell="A28" sqref="A28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308" t="s">
        <v>54</v>
      </c>
      <c r="B1" s="308"/>
      <c r="C1" s="308"/>
      <c r="D1" s="308"/>
      <c r="E1" s="308"/>
      <c r="F1" s="308"/>
      <c r="G1" s="308"/>
      <c r="H1" s="308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308" t="s">
        <v>61</v>
      </c>
      <c r="B2" s="308"/>
      <c r="C2" s="308"/>
      <c r="D2" s="308"/>
      <c r="E2" s="308"/>
      <c r="F2" s="308"/>
      <c r="G2" s="308"/>
      <c r="H2" s="308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308" t="s">
        <v>56</v>
      </c>
      <c r="B3" s="308"/>
      <c r="C3" s="308"/>
      <c r="D3" s="308"/>
      <c r="E3" s="308"/>
      <c r="F3" s="308"/>
      <c r="G3" s="308"/>
      <c r="H3" s="308"/>
      <c r="I3" s="25"/>
      <c r="J3" s="25"/>
      <c r="K3" s="25"/>
      <c r="L3" s="25"/>
      <c r="M3" s="25"/>
      <c r="N3" s="25"/>
      <c r="O3" s="25"/>
      <c r="P3" s="25"/>
      <c r="Q3" s="25"/>
    </row>
    <row r="5" spans="1:17" ht="25.5">
      <c r="A5" s="301" t="s">
        <v>90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</row>
    <row r="7" spans="1:17" ht="30">
      <c r="A7" s="26" t="s">
        <v>66</v>
      </c>
      <c r="B7" s="26" t="s">
        <v>67</v>
      </c>
      <c r="C7" s="26" t="s">
        <v>68</v>
      </c>
      <c r="D7" s="26" t="s">
        <v>69</v>
      </c>
      <c r="E7" s="26" t="s">
        <v>70</v>
      </c>
      <c r="F7" s="27" t="s">
        <v>71</v>
      </c>
      <c r="G7" s="26" t="s">
        <v>72</v>
      </c>
      <c r="H7" s="27" t="s">
        <v>73</v>
      </c>
    </row>
    <row r="8" spans="1:17" ht="17.25">
      <c r="A8" s="342" t="s">
        <v>74</v>
      </c>
      <c r="B8" s="343" t="s">
        <v>75</v>
      </c>
      <c r="C8" s="28" t="s">
        <v>76</v>
      </c>
      <c r="D8" s="28"/>
      <c r="E8" s="28"/>
      <c r="F8" s="28"/>
      <c r="G8" s="28"/>
      <c r="H8" s="28"/>
    </row>
    <row r="9" spans="1:17" ht="17.25">
      <c r="A9" s="342"/>
      <c r="B9" s="343"/>
      <c r="C9" s="28" t="s">
        <v>77</v>
      </c>
      <c r="D9" s="28"/>
      <c r="E9" s="28"/>
      <c r="F9" s="28"/>
      <c r="G9" s="28"/>
      <c r="H9" s="28"/>
    </row>
    <row r="10" spans="1:17" ht="17.25">
      <c r="A10" s="342" t="s">
        <v>74</v>
      </c>
      <c r="B10" s="343" t="s">
        <v>78</v>
      </c>
      <c r="C10" s="28" t="s">
        <v>76</v>
      </c>
      <c r="D10" s="28"/>
      <c r="E10" s="28"/>
      <c r="F10" s="28"/>
      <c r="G10" s="28"/>
      <c r="H10" s="28"/>
    </row>
    <row r="11" spans="1:17" ht="17.25">
      <c r="A11" s="342"/>
      <c r="B11" s="343"/>
      <c r="C11" s="28" t="s">
        <v>79</v>
      </c>
      <c r="D11" s="28"/>
      <c r="E11" s="28"/>
      <c r="F11" s="28"/>
      <c r="G11" s="28"/>
      <c r="H11" s="28"/>
    </row>
    <row r="12" spans="1:17" ht="57">
      <c r="A12" s="29" t="s">
        <v>80</v>
      </c>
      <c r="B12" s="30" t="s">
        <v>81</v>
      </c>
      <c r="C12" s="28" t="s">
        <v>82</v>
      </c>
      <c r="D12" s="28"/>
      <c r="E12" s="28"/>
      <c r="F12" s="28"/>
      <c r="G12" s="28"/>
      <c r="H12" s="28"/>
    </row>
    <row r="13" spans="1:17" ht="17.25">
      <c r="A13" s="342" t="s">
        <v>83</v>
      </c>
      <c r="B13" s="342" t="s">
        <v>83</v>
      </c>
      <c r="C13" s="28" t="s">
        <v>84</v>
      </c>
      <c r="D13" s="28"/>
      <c r="E13" s="28"/>
      <c r="F13" s="28"/>
      <c r="G13" s="28"/>
      <c r="H13" s="28"/>
    </row>
    <row r="14" spans="1:17" ht="17.25">
      <c r="A14" s="342"/>
      <c r="B14" s="342"/>
      <c r="C14" s="28" t="s">
        <v>85</v>
      </c>
      <c r="D14" s="28"/>
      <c r="E14" s="28"/>
      <c r="F14" s="28"/>
      <c r="G14" s="28"/>
      <c r="H14" s="28"/>
    </row>
    <row r="15" spans="1:17" ht="17.25">
      <c r="A15" s="342"/>
      <c r="B15" s="342"/>
      <c r="C15" s="28" t="s">
        <v>86</v>
      </c>
      <c r="D15" s="28"/>
      <c r="E15" s="28"/>
      <c r="F15" s="28"/>
      <c r="G15" s="28"/>
      <c r="H15" s="28"/>
    </row>
    <row r="16" spans="1:17" ht="17.25">
      <c r="A16" s="342"/>
      <c r="B16" s="342"/>
      <c r="C16" s="28" t="s">
        <v>87</v>
      </c>
      <c r="D16" s="28"/>
      <c r="E16" s="28"/>
      <c r="F16" s="28"/>
      <c r="G16" s="28"/>
      <c r="H16" s="28"/>
    </row>
    <row r="18" spans="1:6" ht="17.25">
      <c r="A18" s="341" t="s">
        <v>88</v>
      </c>
      <c r="B18" s="341"/>
      <c r="C18" s="341"/>
      <c r="D18" s="341"/>
      <c r="E18" s="341"/>
      <c r="F18" s="341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1:W34"/>
  <sheetViews>
    <sheetView rightToLeft="1" view="pageBreakPreview" zoomScaleNormal="100" zoomScaleSheetLayoutView="100" workbookViewId="0">
      <selection activeCell="Q20" sqref="Q11:Q20"/>
    </sheetView>
  </sheetViews>
  <sheetFormatPr defaultRowHeight="15"/>
  <cols>
    <col min="1" max="1" width="40" bestFit="1" customWidth="1"/>
    <col min="2" max="2" width="0.5703125" customWidth="1"/>
    <col min="3" max="3" width="17.140625" bestFit="1" customWidth="1"/>
    <col min="4" max="4" width="0.7109375" customWidth="1"/>
    <col min="5" max="5" width="24.28515625" bestFit="1" customWidth="1"/>
    <col min="6" max="6" width="0.5703125" customWidth="1"/>
    <col min="7" max="7" width="25.140625" bestFit="1" customWidth="1"/>
    <col min="8" max="8" width="0.7109375" customWidth="1"/>
    <col min="9" max="9" width="21.7109375" bestFit="1" customWidth="1"/>
    <col min="10" max="10" width="1" customWidth="1"/>
    <col min="11" max="11" width="21.140625" bestFit="1" customWidth="1"/>
    <col min="12" max="12" width="0.7109375" customWidth="1"/>
    <col min="13" max="13" width="24.28515625" bestFit="1" customWidth="1"/>
    <col min="14" max="14" width="1" customWidth="1"/>
    <col min="15" max="15" width="24.5703125" bestFit="1" customWidth="1"/>
    <col min="16" max="16" width="1" customWidth="1"/>
    <col min="17" max="17" width="21.7109375" bestFit="1" customWidth="1"/>
    <col min="18" max="18" width="22.7109375" bestFit="1" customWidth="1"/>
    <col min="19" max="19" width="17" bestFit="1" customWidth="1"/>
  </cols>
  <sheetData>
    <row r="1" spans="1:20" ht="21">
      <c r="A1" s="344" t="s">
        <v>116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20" ht="21">
      <c r="A2" s="344" t="s">
        <v>61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20" ht="21">
      <c r="A3" s="344" t="s">
        <v>202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20" ht="21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</row>
    <row r="5" spans="1:20" ht="21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362">
        <v>3569659105260</v>
      </c>
      <c r="L5" s="247"/>
      <c r="M5" s="247"/>
      <c r="N5" s="247"/>
      <c r="O5" s="247"/>
      <c r="P5" s="247"/>
      <c r="Q5" s="247"/>
    </row>
    <row r="6" spans="1:20" ht="25.5">
      <c r="A6" s="301" t="s">
        <v>176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</row>
    <row r="7" spans="1:20" ht="9" customHeight="1">
      <c r="A7" s="62"/>
      <c r="B7" s="62"/>
      <c r="C7" s="62"/>
      <c r="D7" s="62"/>
      <c r="E7" s="62"/>
      <c r="F7" s="62"/>
      <c r="G7" s="62"/>
      <c r="H7" s="62"/>
    </row>
    <row r="8" spans="1:20" ht="26.25" customHeight="1" thickBot="1">
      <c r="A8" s="93"/>
      <c r="B8" s="93"/>
      <c r="C8" s="329" t="s">
        <v>11</v>
      </c>
      <c r="D8" s="329"/>
      <c r="E8" s="329"/>
      <c r="F8" s="329"/>
      <c r="G8" s="329"/>
      <c r="H8" s="329"/>
      <c r="I8" s="329"/>
      <c r="J8" s="93"/>
      <c r="K8" s="335" t="s">
        <v>203</v>
      </c>
      <c r="L8" s="335"/>
      <c r="M8" s="335"/>
      <c r="N8" s="335"/>
      <c r="O8" s="335"/>
      <c r="P8" s="335"/>
      <c r="Q8" s="335"/>
      <c r="R8" s="112"/>
    </row>
    <row r="9" spans="1:20" ht="53.25" customHeight="1" thickBot="1">
      <c r="A9" s="93" t="s">
        <v>201</v>
      </c>
      <c r="B9" s="93"/>
      <c r="C9" s="105" t="s">
        <v>2</v>
      </c>
      <c r="D9" s="93"/>
      <c r="E9" s="140" t="s">
        <v>25</v>
      </c>
      <c r="F9" s="93"/>
      <c r="G9" s="105" t="s">
        <v>50</v>
      </c>
      <c r="H9" s="93"/>
      <c r="I9" s="140" t="s">
        <v>51</v>
      </c>
      <c r="J9" s="93"/>
      <c r="K9" s="105" t="s">
        <v>2</v>
      </c>
      <c r="L9" s="93"/>
      <c r="M9" s="140" t="s">
        <v>25</v>
      </c>
      <c r="N9" s="93"/>
      <c r="O9" s="105" t="s">
        <v>50</v>
      </c>
      <c r="P9" s="93"/>
      <c r="Q9" s="140" t="s">
        <v>51</v>
      </c>
      <c r="R9" s="112"/>
    </row>
    <row r="10" spans="1:20" ht="3.75" customHeight="1">
      <c r="A10" s="150"/>
      <c r="B10" s="150"/>
      <c r="C10" s="151"/>
      <c r="D10" s="150"/>
      <c r="E10" s="109"/>
      <c r="F10" s="150"/>
      <c r="G10" s="151"/>
      <c r="H10" s="150"/>
      <c r="I10" s="152"/>
      <c r="J10" s="107"/>
      <c r="K10" s="151"/>
      <c r="L10" s="150"/>
      <c r="M10" s="109"/>
      <c r="N10" s="150"/>
      <c r="O10" s="151"/>
      <c r="P10" s="150"/>
      <c r="Q10" s="152"/>
      <c r="R10" s="112"/>
    </row>
    <row r="11" spans="1:20" ht="22.5">
      <c r="A11" s="145" t="s">
        <v>204</v>
      </c>
      <c r="B11" s="107"/>
      <c r="C11" s="110">
        <v>2724538</v>
      </c>
      <c r="D11" s="107"/>
      <c r="E11" s="110">
        <v>33532356193</v>
      </c>
      <c r="F11" s="107"/>
      <c r="G11" s="110">
        <f>I11-E11</f>
        <v>-33535701639</v>
      </c>
      <c r="H11" s="107"/>
      <c r="I11" s="364">
        <v>-3345446</v>
      </c>
      <c r="J11" s="107"/>
      <c r="K11" s="110">
        <v>2724538</v>
      </c>
      <c r="L11" s="107"/>
      <c r="M11" s="110">
        <v>33532356193</v>
      </c>
      <c r="N11" s="107"/>
      <c r="O11" s="110">
        <f>Q11-M11</f>
        <v>-33514187234</v>
      </c>
      <c r="P11" s="107"/>
      <c r="Q11" s="110">
        <v>18168959</v>
      </c>
      <c r="R11" s="153"/>
      <c r="S11" s="50"/>
      <c r="T11" s="50"/>
    </row>
    <row r="12" spans="1:20" ht="22.5">
      <c r="A12" s="145" t="s">
        <v>205</v>
      </c>
      <c r="B12" s="107"/>
      <c r="C12" s="110">
        <v>211430</v>
      </c>
      <c r="D12" s="107"/>
      <c r="E12" s="110">
        <v>14426334904</v>
      </c>
      <c r="F12" s="107"/>
      <c r="G12" s="110">
        <f t="shared" ref="G12:G19" si="0">I12-E12</f>
        <v>-14647090891</v>
      </c>
      <c r="H12" s="107"/>
      <c r="I12" s="364">
        <v>-220755987</v>
      </c>
      <c r="J12" s="107"/>
      <c r="K12" s="110">
        <v>211430</v>
      </c>
      <c r="L12" s="107"/>
      <c r="M12" s="110">
        <v>14426334904</v>
      </c>
      <c r="N12" s="107"/>
      <c r="O12" s="110">
        <f t="shared" ref="O12:O19" si="1">Q12-M12</f>
        <v>-14293623873</v>
      </c>
      <c r="P12" s="107"/>
      <c r="Q12" s="110">
        <v>132711031</v>
      </c>
      <c r="R12" s="153"/>
      <c r="S12" s="50"/>
      <c r="T12" s="50"/>
    </row>
    <row r="13" spans="1:20" ht="22.5">
      <c r="A13" s="145" t="s">
        <v>106</v>
      </c>
      <c r="B13" s="107"/>
      <c r="C13" s="110">
        <v>159419</v>
      </c>
      <c r="D13" s="107"/>
      <c r="E13" s="110">
        <v>4105704057</v>
      </c>
      <c r="F13" s="107"/>
      <c r="G13" s="110">
        <f t="shared" si="0"/>
        <v>-4344364217</v>
      </c>
      <c r="H13" s="107"/>
      <c r="I13" s="364">
        <v>-238660160</v>
      </c>
      <c r="J13" s="107"/>
      <c r="K13" s="110">
        <v>159419</v>
      </c>
      <c r="L13" s="107"/>
      <c r="M13" s="110">
        <v>4105704057</v>
      </c>
      <c r="N13" s="107"/>
      <c r="O13" s="110">
        <f t="shared" si="1"/>
        <v>-3820034161</v>
      </c>
      <c r="P13" s="107"/>
      <c r="Q13" s="110">
        <v>285669896</v>
      </c>
      <c r="R13" s="153"/>
      <c r="S13" s="50"/>
      <c r="T13" s="50"/>
    </row>
    <row r="14" spans="1:20" ht="22.5">
      <c r="A14" s="145" t="s">
        <v>118</v>
      </c>
      <c r="B14" s="107"/>
      <c r="C14" s="110">
        <v>129151900</v>
      </c>
      <c r="D14" s="107"/>
      <c r="E14" s="110">
        <v>656883559790</v>
      </c>
      <c r="F14" s="107"/>
      <c r="G14" s="110">
        <f t="shared" si="0"/>
        <v>-643076870837</v>
      </c>
      <c r="H14" s="107"/>
      <c r="I14" s="364">
        <v>13806688953</v>
      </c>
      <c r="J14" s="107"/>
      <c r="K14" s="110">
        <v>129151900</v>
      </c>
      <c r="L14" s="107"/>
      <c r="M14" s="110">
        <v>656883559790</v>
      </c>
      <c r="N14" s="107"/>
      <c r="O14" s="110">
        <f t="shared" si="1"/>
        <v>-670690248743</v>
      </c>
      <c r="P14" s="107"/>
      <c r="Q14" s="110">
        <v>-13806688953</v>
      </c>
      <c r="R14" s="153"/>
      <c r="S14" s="50"/>
      <c r="T14" s="50"/>
    </row>
    <row r="15" spans="1:20" ht="22.5">
      <c r="A15" s="145" t="s">
        <v>108</v>
      </c>
      <c r="B15" s="107"/>
      <c r="C15" s="110">
        <v>483897</v>
      </c>
      <c r="D15" s="107"/>
      <c r="E15" s="110">
        <v>6393499848</v>
      </c>
      <c r="F15" s="107"/>
      <c r="G15" s="110">
        <f t="shared" si="0"/>
        <v>-6820386435</v>
      </c>
      <c r="H15" s="107"/>
      <c r="I15" s="364">
        <v>-426886587</v>
      </c>
      <c r="J15" s="107"/>
      <c r="K15" s="110">
        <v>483897</v>
      </c>
      <c r="L15" s="107"/>
      <c r="M15" s="110">
        <v>6393499848</v>
      </c>
      <c r="N15" s="107"/>
      <c r="O15" s="110">
        <f t="shared" si="1"/>
        <v>-5999995894</v>
      </c>
      <c r="P15" s="107"/>
      <c r="Q15" s="110">
        <v>393503954</v>
      </c>
      <c r="R15" s="153"/>
      <c r="S15" s="50"/>
      <c r="T15" s="50"/>
    </row>
    <row r="16" spans="1:20" ht="22.5">
      <c r="A16" s="145" t="s">
        <v>209</v>
      </c>
      <c r="B16" s="107"/>
      <c r="C16" s="110">
        <v>525994</v>
      </c>
      <c r="D16" s="107"/>
      <c r="E16" s="110">
        <v>803398236689</v>
      </c>
      <c r="F16" s="107"/>
      <c r="G16" s="110">
        <f t="shared" si="0"/>
        <v>-843303957141</v>
      </c>
      <c r="H16" s="107"/>
      <c r="I16" s="269">
        <v>-39905720452</v>
      </c>
      <c r="J16" s="107"/>
      <c r="K16" s="110">
        <v>525994</v>
      </c>
      <c r="L16" s="107"/>
      <c r="M16" s="110">
        <v>803398236689</v>
      </c>
      <c r="N16" s="107"/>
      <c r="O16" s="110">
        <f t="shared" si="1"/>
        <v>-763492516237</v>
      </c>
      <c r="P16" s="107"/>
      <c r="Q16" s="110">
        <v>39905720452</v>
      </c>
      <c r="R16" s="153"/>
      <c r="S16" s="50"/>
      <c r="T16" s="50"/>
    </row>
    <row r="17" spans="1:20" ht="22.5">
      <c r="A17" s="145" t="s">
        <v>206</v>
      </c>
      <c r="B17" s="107"/>
      <c r="C17" s="110">
        <v>10695007</v>
      </c>
      <c r="D17" s="107"/>
      <c r="E17" s="110">
        <v>157646923859</v>
      </c>
      <c r="F17" s="107"/>
      <c r="G17" s="110">
        <f>I17-E17</f>
        <v>-157646923859</v>
      </c>
      <c r="H17" s="107"/>
      <c r="I17" s="269">
        <v>0</v>
      </c>
      <c r="J17" s="107"/>
      <c r="K17" s="110">
        <v>10695007</v>
      </c>
      <c r="L17" s="107"/>
      <c r="M17" s="110">
        <v>157646923859</v>
      </c>
      <c r="N17" s="107"/>
      <c r="O17" s="110">
        <f t="shared" si="1"/>
        <v>-157706052487</v>
      </c>
      <c r="P17" s="107"/>
      <c r="Q17" s="110">
        <v>-59128628</v>
      </c>
      <c r="R17" s="153"/>
      <c r="S17" s="50"/>
      <c r="T17" s="50"/>
    </row>
    <row r="18" spans="1:20" ht="22.5">
      <c r="A18" s="145" t="s">
        <v>207</v>
      </c>
      <c r="B18" s="107"/>
      <c r="C18" s="110">
        <v>18000000</v>
      </c>
      <c r="D18" s="107"/>
      <c r="E18" s="110">
        <v>200338429500</v>
      </c>
      <c r="F18" s="107"/>
      <c r="G18" s="110">
        <f t="shared" si="0"/>
        <v>-200338429500</v>
      </c>
      <c r="H18" s="107"/>
      <c r="I18" s="269">
        <v>0</v>
      </c>
      <c r="J18" s="107"/>
      <c r="K18" s="110">
        <v>18000000</v>
      </c>
      <c r="L18" s="107"/>
      <c r="M18" s="110">
        <v>200338429500</v>
      </c>
      <c r="N18" s="107"/>
      <c r="O18" s="110">
        <f t="shared" si="1"/>
        <v>-200125516500</v>
      </c>
      <c r="P18" s="107"/>
      <c r="Q18" s="110">
        <v>212913000</v>
      </c>
      <c r="R18" s="153"/>
      <c r="S18" s="50"/>
      <c r="T18" s="50"/>
    </row>
    <row r="19" spans="1:20" ht="23.25" thickBot="1">
      <c r="A19" s="145" t="s">
        <v>179</v>
      </c>
      <c r="B19" s="107"/>
      <c r="C19" s="110">
        <v>20000</v>
      </c>
      <c r="D19" s="107"/>
      <c r="E19" s="110">
        <v>19985500000</v>
      </c>
      <c r="F19" s="107"/>
      <c r="G19" s="110">
        <f t="shared" si="0"/>
        <v>-20000000000</v>
      </c>
      <c r="H19" s="107"/>
      <c r="I19" s="269">
        <v>-14500000</v>
      </c>
      <c r="J19" s="107"/>
      <c r="K19" s="110">
        <v>20000</v>
      </c>
      <c r="L19" s="107"/>
      <c r="M19" s="110">
        <v>19985500000</v>
      </c>
      <c r="N19" s="107"/>
      <c r="O19" s="110">
        <f t="shared" si="1"/>
        <v>-20000000000</v>
      </c>
      <c r="P19" s="107"/>
      <c r="Q19" s="110">
        <v>-14500000</v>
      </c>
      <c r="R19" s="153"/>
      <c r="S19" s="50"/>
      <c r="T19" s="50"/>
    </row>
    <row r="20" spans="1:20" ht="23.25" thickBot="1">
      <c r="A20" s="154" t="s">
        <v>1</v>
      </c>
      <c r="B20" s="107"/>
      <c r="C20" s="107"/>
      <c r="D20" s="107"/>
      <c r="E20" s="113">
        <f>SUM(E11:E19)</f>
        <v>1896710544840</v>
      </c>
      <c r="F20" s="107"/>
      <c r="G20" s="113">
        <f>SUM(G11:G19)</f>
        <v>-1923713724519</v>
      </c>
      <c r="H20" s="107"/>
      <c r="I20" s="113">
        <f>SUM(I11:I19)</f>
        <v>-27003179679</v>
      </c>
      <c r="J20" s="107"/>
      <c r="K20" s="107"/>
      <c r="L20" s="107"/>
      <c r="M20" s="113">
        <f>SUM(M11:M19)</f>
        <v>1896710544840</v>
      </c>
      <c r="N20" s="107"/>
      <c r="O20" s="113">
        <f>SUM(O11:O19)</f>
        <v>-1869642175129</v>
      </c>
      <c r="P20" s="107"/>
      <c r="Q20" s="113">
        <f>SUM(Q11:Q19)</f>
        <v>27068369711</v>
      </c>
      <c r="R20" s="153"/>
      <c r="S20" s="50"/>
      <c r="T20" s="50"/>
    </row>
    <row r="21" spans="1:20" ht="23.25" thickTop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12"/>
      <c r="T21" s="50"/>
    </row>
    <row r="22" spans="1:20" ht="18.75">
      <c r="A22" s="112"/>
      <c r="B22" s="112"/>
      <c r="C22" s="112"/>
      <c r="D22" s="112"/>
      <c r="E22" s="155"/>
      <c r="F22" s="112"/>
      <c r="G22" s="112"/>
      <c r="H22" s="112"/>
      <c r="I22" s="155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20" ht="18.75">
      <c r="A23" s="112"/>
      <c r="B23" s="112"/>
      <c r="C23" s="112"/>
      <c r="D23" s="112"/>
      <c r="E23" s="153"/>
      <c r="F23" s="112"/>
      <c r="G23" s="112"/>
      <c r="H23" s="112"/>
      <c r="I23" s="155"/>
      <c r="J23" s="112"/>
      <c r="K23" s="153"/>
      <c r="L23" s="112"/>
      <c r="M23" s="155"/>
      <c r="N23" s="112"/>
      <c r="O23" s="112"/>
      <c r="P23" s="112"/>
      <c r="Q23" s="155"/>
      <c r="R23" s="112"/>
    </row>
    <row r="24" spans="1:20" ht="18.75">
      <c r="A24" s="112"/>
      <c r="B24" s="112"/>
      <c r="C24" s="112"/>
      <c r="D24" s="112"/>
      <c r="E24" s="153"/>
      <c r="F24" s="112"/>
      <c r="G24" s="153"/>
      <c r="H24" s="112"/>
      <c r="I24" s="155"/>
      <c r="J24" s="112"/>
      <c r="K24" s="155"/>
      <c r="L24" s="112"/>
      <c r="M24" s="153"/>
      <c r="N24" s="112"/>
      <c r="O24" s="153"/>
      <c r="P24" s="112"/>
      <c r="Q24" s="153"/>
      <c r="R24" s="112"/>
    </row>
    <row r="25" spans="1:20" ht="22.5">
      <c r="A25" s="145"/>
      <c r="B25" s="112"/>
      <c r="C25" s="112"/>
      <c r="D25" s="112"/>
      <c r="E25" s="112"/>
      <c r="F25" s="112"/>
      <c r="G25" s="112"/>
      <c r="H25" s="112"/>
      <c r="I25" s="153"/>
      <c r="J25" s="112"/>
      <c r="K25" s="153"/>
      <c r="L25" s="112"/>
      <c r="M25" s="112"/>
      <c r="N25" s="112"/>
      <c r="O25" s="112"/>
      <c r="P25" s="112"/>
      <c r="Q25" s="153"/>
      <c r="R25" s="112"/>
    </row>
    <row r="26" spans="1:20" ht="22.5">
      <c r="A26" s="14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5"/>
      <c r="R26" s="112"/>
    </row>
    <row r="27" spans="1:20">
      <c r="Q27" s="42"/>
    </row>
    <row r="29" spans="1:20">
      <c r="Q29" s="42"/>
    </row>
    <row r="34" spans="23:23" ht="15.75">
      <c r="W34" s="97"/>
    </row>
  </sheetData>
  <mergeCells count="6">
    <mergeCell ref="C8:I8"/>
    <mergeCell ref="K8:Q8"/>
    <mergeCell ref="A1:Q1"/>
    <mergeCell ref="A2:Q2"/>
    <mergeCell ref="A3:Q3"/>
    <mergeCell ref="A6:Q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W30"/>
  <sheetViews>
    <sheetView rightToLeft="1" view="pageBreakPreview" zoomScaleNormal="115" zoomScaleSheetLayoutView="100" workbookViewId="0">
      <selection activeCell="Q10" sqref="Q10:Q17"/>
    </sheetView>
  </sheetViews>
  <sheetFormatPr defaultRowHeight="18"/>
  <cols>
    <col min="1" max="1" width="40" style="9" bestFit="1" customWidth="1"/>
    <col min="2" max="2" width="1" style="9" customWidth="1"/>
    <col min="3" max="3" width="15.5703125" style="9" bestFit="1" customWidth="1"/>
    <col min="4" max="4" width="0.85546875" style="9" customWidth="1"/>
    <col min="5" max="5" width="22.140625" style="9" bestFit="1" customWidth="1"/>
    <col min="6" max="6" width="0.5703125" style="9" customWidth="1"/>
    <col min="7" max="7" width="22.85546875" style="9" bestFit="1" customWidth="1"/>
    <col min="8" max="8" width="0.85546875" style="9" customWidth="1"/>
    <col min="9" max="9" width="18.28515625" style="9" bestFit="1" customWidth="1"/>
    <col min="10" max="10" width="0.5703125" style="9" customWidth="1"/>
    <col min="11" max="11" width="17.5703125" style="9" bestFit="1" customWidth="1"/>
    <col min="12" max="12" width="0.42578125" style="9" customWidth="1"/>
    <col min="13" max="13" width="23.28515625" style="9" bestFit="1" customWidth="1"/>
    <col min="14" max="14" width="0.42578125" style="9" customWidth="1"/>
    <col min="15" max="15" width="24" style="9" bestFit="1" customWidth="1"/>
    <col min="16" max="16" width="0.5703125" style="9" customWidth="1"/>
    <col min="17" max="17" width="18.7109375" style="9" bestFit="1" customWidth="1"/>
    <col min="18" max="18" width="3.85546875" style="9" customWidth="1"/>
    <col min="19" max="19" width="9.140625" style="9"/>
    <col min="20" max="20" width="18.140625" style="9" bestFit="1" customWidth="1"/>
    <col min="21" max="16384" width="9.140625" style="9"/>
  </cols>
  <sheetData>
    <row r="1" spans="1:21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</row>
    <row r="2" spans="1:21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1:21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</row>
    <row r="4" spans="1:21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21" ht="21">
      <c r="A5" s="345" t="s">
        <v>175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</row>
    <row r="6" spans="1:21" ht="7.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21" ht="24.75" thickBot="1">
      <c r="A7" s="93"/>
      <c r="B7" s="93"/>
      <c r="C7" s="335" t="s">
        <v>11</v>
      </c>
      <c r="D7" s="335"/>
      <c r="E7" s="335"/>
      <c r="F7" s="335"/>
      <c r="G7" s="335"/>
      <c r="H7" s="335"/>
      <c r="I7" s="335"/>
      <c r="J7" s="93"/>
      <c r="K7" s="335" t="s">
        <v>203</v>
      </c>
      <c r="L7" s="335"/>
      <c r="M7" s="335"/>
      <c r="N7" s="335"/>
      <c r="O7" s="335"/>
      <c r="P7" s="335"/>
      <c r="Q7" s="335"/>
    </row>
    <row r="8" spans="1:21" ht="48.75" thickBot="1">
      <c r="A8" s="105"/>
      <c r="B8" s="93"/>
      <c r="C8" s="105" t="s">
        <v>2</v>
      </c>
      <c r="D8" s="93"/>
      <c r="E8" s="140" t="s">
        <v>25</v>
      </c>
      <c r="F8" s="93"/>
      <c r="G8" s="105" t="s">
        <v>50</v>
      </c>
      <c r="H8" s="93"/>
      <c r="I8" s="140" t="s">
        <v>52</v>
      </c>
      <c r="J8" s="93"/>
      <c r="K8" s="105" t="s">
        <v>2</v>
      </c>
      <c r="L8" s="93"/>
      <c r="M8" s="140" t="s">
        <v>25</v>
      </c>
      <c r="N8" s="93"/>
      <c r="O8" s="105" t="s">
        <v>50</v>
      </c>
      <c r="P8" s="93"/>
      <c r="Q8" s="140" t="s">
        <v>52</v>
      </c>
    </row>
    <row r="9" spans="1:21" ht="4.5" customHeight="1">
      <c r="A9" s="93" t="s">
        <v>201</v>
      </c>
      <c r="B9" s="93"/>
      <c r="C9" s="141"/>
      <c r="D9" s="93"/>
      <c r="E9" s="142"/>
      <c r="F9" s="93"/>
      <c r="G9" s="141"/>
      <c r="H9" s="93"/>
      <c r="I9" s="143"/>
      <c r="J9" s="144"/>
      <c r="K9" s="141"/>
      <c r="L9" s="93"/>
      <c r="M9" s="142"/>
      <c r="N9" s="93"/>
      <c r="O9" s="141"/>
      <c r="P9" s="93"/>
      <c r="Q9" s="143"/>
    </row>
    <row r="10" spans="1:21" ht="22.5">
      <c r="A10" s="145" t="s">
        <v>119</v>
      </c>
      <c r="B10" s="107"/>
      <c r="C10" s="110">
        <v>0</v>
      </c>
      <c r="D10" s="104"/>
      <c r="E10" s="110">
        <v>0</v>
      </c>
      <c r="F10" s="104"/>
      <c r="G10" s="110">
        <v>0</v>
      </c>
      <c r="H10" s="104"/>
      <c r="I10" s="110">
        <v>0</v>
      </c>
      <c r="J10" s="104"/>
      <c r="K10" s="110">
        <v>40208</v>
      </c>
      <c r="L10" s="104"/>
      <c r="M10" s="110">
        <v>81590455</v>
      </c>
      <c r="N10" s="104"/>
      <c r="O10" s="110">
        <v>-81275021</v>
      </c>
      <c r="P10" s="104"/>
      <c r="Q10" s="110">
        <v>315434</v>
      </c>
      <c r="R10" s="92"/>
      <c r="S10" s="92"/>
      <c r="T10" s="92"/>
      <c r="U10" s="92"/>
    </row>
    <row r="11" spans="1:21" ht="22.5">
      <c r="A11" s="145" t="s">
        <v>208</v>
      </c>
      <c r="B11" s="107"/>
      <c r="C11" s="110">
        <v>10000000</v>
      </c>
      <c r="D11" s="104"/>
      <c r="E11" s="110">
        <v>147582323162</v>
      </c>
      <c r="F11" s="104"/>
      <c r="G11" s="110">
        <v>147369955019</v>
      </c>
      <c r="H11" s="104"/>
      <c r="I11" s="110">
        <v>212368143</v>
      </c>
      <c r="J11" s="104"/>
      <c r="K11" s="110">
        <v>10000000</v>
      </c>
      <c r="L11" s="104"/>
      <c r="M11" s="110">
        <v>147582323162</v>
      </c>
      <c r="N11" s="104"/>
      <c r="O11" s="110">
        <v>-147369955019</v>
      </c>
      <c r="P11" s="104"/>
      <c r="Q11" s="110">
        <v>212368143</v>
      </c>
      <c r="R11" s="92"/>
      <c r="S11" s="92"/>
      <c r="T11" s="92"/>
      <c r="U11" s="92"/>
    </row>
    <row r="12" spans="1:21" ht="22.5">
      <c r="A12" s="145" t="s">
        <v>209</v>
      </c>
      <c r="B12" s="107"/>
      <c r="C12" s="110">
        <v>0</v>
      </c>
      <c r="D12" s="107"/>
      <c r="E12" s="110">
        <v>0</v>
      </c>
      <c r="F12" s="107"/>
      <c r="G12" s="110">
        <v>0</v>
      </c>
      <c r="H12" s="107"/>
      <c r="I12" s="110">
        <v>0</v>
      </c>
      <c r="J12" s="107"/>
      <c r="K12" s="110">
        <v>58100</v>
      </c>
      <c r="L12" s="107"/>
      <c r="M12" s="110">
        <v>84376899980</v>
      </c>
      <c r="N12" s="146"/>
      <c r="O12" s="110">
        <v>-84179485880</v>
      </c>
      <c r="P12" s="147"/>
      <c r="Q12" s="110">
        <v>197414100</v>
      </c>
      <c r="R12" s="92"/>
      <c r="S12" s="92"/>
      <c r="T12" s="92"/>
      <c r="U12" s="92"/>
    </row>
    <row r="13" spans="1:21" ht="22.5">
      <c r="A13" s="145" t="s">
        <v>106</v>
      </c>
      <c r="B13" s="107"/>
      <c r="C13" s="110">
        <v>1133134</v>
      </c>
      <c r="D13" s="107"/>
      <c r="E13" s="110">
        <v>29060646322</v>
      </c>
      <c r="F13" s="107"/>
      <c r="G13" s="110">
        <v>27146963534</v>
      </c>
      <c r="H13" s="107"/>
      <c r="I13" s="110">
        <v>1913682788</v>
      </c>
      <c r="J13" s="107"/>
      <c r="K13" s="110">
        <v>2751881</v>
      </c>
      <c r="L13" s="107"/>
      <c r="M13" s="110">
        <v>68741275960</v>
      </c>
      <c r="N13" s="146"/>
      <c r="O13" s="110">
        <v>-65887248957</v>
      </c>
      <c r="P13" s="147"/>
      <c r="Q13" s="110">
        <v>2854027003</v>
      </c>
      <c r="R13" s="92"/>
      <c r="S13" s="92"/>
      <c r="T13" s="92"/>
      <c r="U13" s="92"/>
    </row>
    <row r="14" spans="1:21" ht="22.5">
      <c r="A14" s="145" t="s">
        <v>118</v>
      </c>
      <c r="B14" s="107"/>
      <c r="C14" s="110">
        <v>0</v>
      </c>
      <c r="D14" s="107"/>
      <c r="E14" s="110">
        <v>0</v>
      </c>
      <c r="F14" s="107"/>
      <c r="G14" s="110">
        <v>0</v>
      </c>
      <c r="H14" s="107"/>
      <c r="I14" s="110">
        <v>0</v>
      </c>
      <c r="J14" s="107"/>
      <c r="K14" s="110">
        <v>29252614</v>
      </c>
      <c r="L14" s="107"/>
      <c r="M14" s="110">
        <v>157225585364</v>
      </c>
      <c r="N14" s="146"/>
      <c r="O14" s="110">
        <v>-151456154853</v>
      </c>
      <c r="P14" s="147"/>
      <c r="Q14" s="110">
        <v>5769430511</v>
      </c>
      <c r="R14" s="92"/>
      <c r="S14" s="92"/>
      <c r="T14" s="92"/>
      <c r="U14" s="92"/>
    </row>
    <row r="15" spans="1:21" ht="22.5">
      <c r="A15" s="145" t="s">
        <v>107</v>
      </c>
      <c r="B15" s="107"/>
      <c r="C15" s="214">
        <v>217856620</v>
      </c>
      <c r="D15" s="280"/>
      <c r="E15" s="214">
        <v>2657374443638</v>
      </c>
      <c r="F15" s="186"/>
      <c r="G15" s="214">
        <v>2660957270613</v>
      </c>
      <c r="H15" s="186"/>
      <c r="I15" s="214">
        <v>-3582826975</v>
      </c>
      <c r="J15" s="107"/>
      <c r="K15" s="110">
        <v>1982261453</v>
      </c>
      <c r="L15" s="107"/>
      <c r="M15" s="110">
        <v>22442600790098</v>
      </c>
      <c r="N15" s="107"/>
      <c r="O15" s="110">
        <v>-22433303556839</v>
      </c>
      <c r="P15" s="107"/>
      <c r="Q15" s="110">
        <v>9297233259</v>
      </c>
      <c r="R15" s="92"/>
      <c r="S15" s="92"/>
      <c r="T15" s="92"/>
      <c r="U15" s="92"/>
    </row>
    <row r="16" spans="1:21" ht="22.5">
      <c r="A16" s="145" t="s">
        <v>108</v>
      </c>
      <c r="B16" s="107"/>
      <c r="C16" s="214">
        <v>0</v>
      </c>
      <c r="D16" s="280"/>
      <c r="E16" s="214">
        <v>0</v>
      </c>
      <c r="F16" s="186"/>
      <c r="G16" s="214">
        <v>0</v>
      </c>
      <c r="H16" s="186"/>
      <c r="I16" s="214">
        <v>0</v>
      </c>
      <c r="J16" s="107"/>
      <c r="K16" s="110">
        <v>3048142</v>
      </c>
      <c r="L16" s="107"/>
      <c r="M16" s="110">
        <v>34791381254</v>
      </c>
      <c r="N16" s="146"/>
      <c r="O16" s="110">
        <v>-34568854993</v>
      </c>
      <c r="P16" s="147"/>
      <c r="Q16" s="110">
        <v>222526261</v>
      </c>
      <c r="R16" s="92"/>
      <c r="S16" s="92"/>
      <c r="T16" s="92"/>
      <c r="U16" s="92"/>
    </row>
    <row r="17" spans="1:23" ht="23.25" thickBot="1">
      <c r="A17" s="145" t="s">
        <v>168</v>
      </c>
      <c r="B17" s="107"/>
      <c r="C17" s="214">
        <v>537671</v>
      </c>
      <c r="D17" s="280"/>
      <c r="E17" s="214">
        <v>9444033066</v>
      </c>
      <c r="F17" s="186"/>
      <c r="G17" s="214">
        <v>9270490540</v>
      </c>
      <c r="H17" s="186"/>
      <c r="I17" s="214">
        <v>173542526</v>
      </c>
      <c r="J17" s="107"/>
      <c r="K17" s="110">
        <v>2240854</v>
      </c>
      <c r="L17" s="107"/>
      <c r="M17" s="110">
        <v>35399080904</v>
      </c>
      <c r="N17" s="107"/>
      <c r="O17" s="110">
        <v>-35225538378</v>
      </c>
      <c r="P17" s="107"/>
      <c r="Q17" s="110">
        <v>173542526</v>
      </c>
      <c r="R17" s="92"/>
      <c r="S17" s="92"/>
      <c r="T17" s="92"/>
      <c r="U17" s="92"/>
    </row>
    <row r="18" spans="1:23" ht="23.25" thickBot="1">
      <c r="A18" s="111" t="s">
        <v>1</v>
      </c>
      <c r="B18" s="148"/>
      <c r="C18" s="149"/>
      <c r="D18" s="107"/>
      <c r="E18" s="113">
        <f>SUM(E10:E17)</f>
        <v>2843461446188</v>
      </c>
      <c r="F18" s="107"/>
      <c r="G18" s="113">
        <f>SUM(G10:G17)</f>
        <v>2844744679706</v>
      </c>
      <c r="H18" s="107"/>
      <c r="I18" s="113">
        <f>SUM(I10:I17)</f>
        <v>-1283233518</v>
      </c>
      <c r="J18" s="107"/>
      <c r="K18" s="149"/>
      <c r="L18" s="107"/>
      <c r="M18" s="113">
        <f>SUM(M10:M17)</f>
        <v>22970798927177</v>
      </c>
      <c r="N18" s="107"/>
      <c r="O18" s="113">
        <f>SUM(O10:O17)</f>
        <v>-22952072069940</v>
      </c>
      <c r="P18" s="107"/>
      <c r="Q18" s="113">
        <f>SUM(Q10:Q17)</f>
        <v>18726857237</v>
      </c>
      <c r="R18" s="92"/>
      <c r="T18" s="92"/>
    </row>
    <row r="19" spans="1:23" ht="23.25" thickTop="1">
      <c r="A19" s="107"/>
      <c r="B19" s="107"/>
      <c r="C19" s="104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2" spans="1:23">
      <c r="C22" s="92"/>
      <c r="E22" s="92"/>
      <c r="I22" s="91"/>
      <c r="K22" s="91"/>
      <c r="Q22" s="91"/>
    </row>
    <row r="23" spans="1:23">
      <c r="C23" s="91"/>
      <c r="E23" s="92"/>
      <c r="I23" s="91"/>
      <c r="Q23" s="92"/>
    </row>
    <row r="24" spans="1:23">
      <c r="C24" s="92"/>
      <c r="I24" s="91"/>
      <c r="K24" s="92"/>
    </row>
    <row r="25" spans="1:23">
      <c r="C25" s="91"/>
      <c r="E25" s="91"/>
      <c r="I25" s="91"/>
    </row>
    <row r="30" spans="1:23" ht="18.75">
      <c r="W30" s="97"/>
    </row>
  </sheetData>
  <mergeCells count="6">
    <mergeCell ref="A1:Q1"/>
    <mergeCell ref="A2:Q2"/>
    <mergeCell ref="A3:Q3"/>
    <mergeCell ref="C7:I7"/>
    <mergeCell ref="K7:Q7"/>
    <mergeCell ref="A5:Q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W30"/>
  <sheetViews>
    <sheetView rightToLeft="1" view="pageBreakPreview" zoomScaleNormal="100" zoomScaleSheetLayoutView="100" workbookViewId="0">
      <selection activeCell="I13" sqref="I13"/>
    </sheetView>
  </sheetViews>
  <sheetFormatPr defaultColWidth="9.140625" defaultRowHeight="15.75"/>
  <cols>
    <col min="1" max="1" width="28.7109375" style="3" customWidth="1"/>
    <col min="2" max="2" width="0.7109375" style="3" customWidth="1"/>
    <col min="3" max="3" width="23.85546875" style="3" bestFit="1" customWidth="1"/>
    <col min="4" max="4" width="1.140625" style="3" customWidth="1"/>
    <col min="5" max="5" width="17.7109375" style="3" customWidth="1"/>
    <col min="6" max="6" width="0.7109375" style="3" customWidth="1"/>
    <col min="7" max="7" width="13.5703125" style="3" customWidth="1"/>
    <col min="8" max="8" width="1" style="3" customWidth="1"/>
    <col min="9" max="9" width="19.42578125" style="3" customWidth="1"/>
    <col min="10" max="10" width="0.5703125" style="3" customWidth="1"/>
    <col min="11" max="11" width="15.85546875" style="3" customWidth="1"/>
    <col min="12" max="12" width="0.7109375" style="3" customWidth="1"/>
    <col min="13" max="16384" width="9.140625" style="3"/>
  </cols>
  <sheetData>
    <row r="1" spans="1:13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3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3" ht="21">
      <c r="A3" s="300" t="s">
        <v>201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3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3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361">
        <v>3569659105260</v>
      </c>
      <c r="L5" s="242"/>
    </row>
    <row r="6" spans="1:13" ht="25.5">
      <c r="A6" s="301" t="s">
        <v>91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</row>
    <row r="7" spans="1:13" ht="13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24.75" thickBot="1">
      <c r="A8" s="335" t="s">
        <v>23</v>
      </c>
      <c r="B8" s="335"/>
      <c r="C8" s="335"/>
      <c r="D8" s="104"/>
      <c r="E8" s="337" t="s">
        <v>11</v>
      </c>
      <c r="F8" s="337"/>
      <c r="G8" s="337"/>
      <c r="H8" s="104"/>
      <c r="I8" s="335" t="s">
        <v>203</v>
      </c>
      <c r="J8" s="335"/>
      <c r="K8" s="335"/>
      <c r="L8" s="335"/>
      <c r="M8" s="2"/>
    </row>
    <row r="9" spans="1:13" ht="72.75" thickBot="1">
      <c r="A9" s="132" t="s">
        <v>201</v>
      </c>
      <c r="B9" s="133"/>
      <c r="C9" s="132" t="s">
        <v>136</v>
      </c>
      <c r="D9" s="104"/>
      <c r="E9" s="132" t="s">
        <v>20</v>
      </c>
      <c r="F9" s="133"/>
      <c r="G9" s="132" t="s">
        <v>21</v>
      </c>
      <c r="H9" s="104"/>
      <c r="I9" s="132" t="s">
        <v>20</v>
      </c>
      <c r="J9" s="133"/>
      <c r="K9" s="132" t="s">
        <v>21</v>
      </c>
      <c r="L9" s="133"/>
      <c r="M9" s="4"/>
    </row>
    <row r="10" spans="1:13" ht="19.5" customHeight="1">
      <c r="A10" s="134"/>
      <c r="B10" s="133"/>
      <c r="C10" s="133"/>
      <c r="D10" s="133"/>
      <c r="E10" s="275" t="s">
        <v>195</v>
      </c>
      <c r="F10" s="133"/>
      <c r="G10" s="134"/>
      <c r="H10" s="104"/>
      <c r="I10" s="275" t="s">
        <v>195</v>
      </c>
      <c r="J10" s="133"/>
      <c r="K10" s="134"/>
      <c r="L10" s="133"/>
      <c r="M10" s="48"/>
    </row>
    <row r="11" spans="1:13" ht="19.5" hidden="1" customHeight="1">
      <c r="A11" s="135" t="s">
        <v>198</v>
      </c>
      <c r="B11" s="133"/>
      <c r="C11" s="136">
        <v>7001000858670</v>
      </c>
      <c r="D11" s="133"/>
      <c r="E11" s="125">
        <v>0</v>
      </c>
      <c r="F11" s="133"/>
      <c r="G11" s="137">
        <f>E11/$E$14</f>
        <v>0</v>
      </c>
      <c r="H11" s="104"/>
      <c r="I11" s="127">
        <v>0</v>
      </c>
      <c r="J11" s="133"/>
      <c r="K11" s="137">
        <f>I11/$I$14</f>
        <v>0</v>
      </c>
      <c r="L11" s="133"/>
      <c r="M11" s="249"/>
    </row>
    <row r="12" spans="1:13" ht="22.5">
      <c r="A12" s="135" t="s">
        <v>131</v>
      </c>
      <c r="B12" s="135"/>
      <c r="C12" s="136">
        <v>290110151559401</v>
      </c>
      <c r="D12" s="135"/>
      <c r="E12" s="110">
        <v>49798</v>
      </c>
      <c r="F12" s="108"/>
      <c r="G12" s="137">
        <f>E12/$E$14</f>
        <v>0.94712617444558556</v>
      </c>
      <c r="H12" s="108"/>
      <c r="I12" s="110">
        <v>140924546</v>
      </c>
      <c r="J12" s="108"/>
      <c r="K12" s="137">
        <f>I12/$I$14</f>
        <v>0.99946852287771493</v>
      </c>
      <c r="L12" s="108"/>
      <c r="M12" s="4"/>
    </row>
    <row r="13" spans="1:13" ht="23.25" thickBot="1">
      <c r="A13" s="135" t="s">
        <v>131</v>
      </c>
      <c r="B13" s="135"/>
      <c r="C13" s="136">
        <v>290110151559402</v>
      </c>
      <c r="D13" s="135"/>
      <c r="E13" s="110">
        <v>2780</v>
      </c>
      <c r="F13" s="108"/>
      <c r="G13" s="137">
        <f>E13/$E$14</f>
        <v>5.2873825554414396E-2</v>
      </c>
      <c r="H13" s="108"/>
      <c r="I13" s="110">
        <v>74938</v>
      </c>
      <c r="J13" s="108"/>
      <c r="K13" s="137">
        <f>I13/$I$14</f>
        <v>5.3147712228507164E-4</v>
      </c>
      <c r="L13" s="108"/>
      <c r="M13" s="48"/>
    </row>
    <row r="14" spans="1:13" ht="23.25" thickBot="1">
      <c r="A14" s="111" t="s">
        <v>1</v>
      </c>
      <c r="B14" s="133"/>
      <c r="C14" s="133"/>
      <c r="D14" s="133"/>
      <c r="E14" s="113">
        <f>SUM(E11:E13)</f>
        <v>52578</v>
      </c>
      <c r="F14" s="133"/>
      <c r="G14" s="138">
        <f>SUM(G12:G13)</f>
        <v>1</v>
      </c>
      <c r="H14" s="133"/>
      <c r="I14" s="113">
        <f>SUM(I11:I13)</f>
        <v>140999484</v>
      </c>
      <c r="J14" s="133"/>
      <c r="K14" s="138">
        <f>SUM(K11:K13)</f>
        <v>1</v>
      </c>
      <c r="L14" s="133"/>
      <c r="M14" s="4"/>
    </row>
    <row r="15" spans="1:13" ht="23.25" thickTop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3" ht="22.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</row>
    <row r="30" spans="23:23" ht="18">
      <c r="W30" s="97"/>
    </row>
  </sheetData>
  <mergeCells count="7">
    <mergeCell ref="A6:L6"/>
    <mergeCell ref="I8:L8"/>
    <mergeCell ref="A1:L1"/>
    <mergeCell ref="A2:L2"/>
    <mergeCell ref="A3:L3"/>
    <mergeCell ref="E8:G8"/>
    <mergeCell ref="A8:C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rightToLeft="1" view="pageBreakPreview" zoomScale="145" zoomScaleNormal="100" zoomScaleSheetLayoutView="145" workbookViewId="0">
      <selection activeCell="M8" sqref="M8"/>
    </sheetView>
  </sheetViews>
  <sheetFormatPr defaultColWidth="9.140625" defaultRowHeight="12.75"/>
  <cols>
    <col min="1" max="1" width="19.42578125" style="17" bestFit="1" customWidth="1"/>
    <col min="2" max="2" width="0.85546875" style="17" customWidth="1"/>
    <col min="3" max="3" width="10.5703125" style="17" customWidth="1"/>
    <col min="4" max="4" width="1" style="17" customWidth="1"/>
    <col min="5" max="5" width="14.7109375" style="17" customWidth="1"/>
    <col min="6" max="6" width="1" style="17" customWidth="1"/>
    <col min="7" max="7" width="9.140625" style="17"/>
    <col min="8" max="8" width="0.85546875" style="17" customWidth="1"/>
    <col min="9" max="9" width="9.140625" style="17"/>
    <col min="10" max="10" width="1" style="17" customWidth="1"/>
    <col min="11" max="11" width="9.140625" style="17"/>
    <col min="12" max="12" width="1.140625" style="17" customWidth="1"/>
    <col min="13" max="13" width="11" style="17" customWidth="1"/>
    <col min="14" max="14" width="0.85546875" style="17" customWidth="1"/>
    <col min="15" max="15" width="9.140625" style="17"/>
    <col min="16" max="16" width="1" style="17" customWidth="1"/>
    <col min="17" max="17" width="9.140625" style="17"/>
    <col min="18" max="18" width="0.7109375" style="17" customWidth="1"/>
    <col min="19" max="16384" width="9.140625" style="17"/>
  </cols>
  <sheetData>
    <row r="1" spans="1:22" ht="21">
      <c r="A1" s="344" t="s">
        <v>54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22" ht="21">
      <c r="A2" s="344" t="s">
        <v>61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22" ht="21">
      <c r="A3" s="344" t="s">
        <v>56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</row>
    <row r="4" spans="1:22" ht="25.5">
      <c r="A4" s="301" t="s">
        <v>13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18"/>
      <c r="U4" s="18"/>
      <c r="V4" s="18"/>
    </row>
    <row r="5" spans="1:22" ht="16.5" customHeight="1" thickBot="1">
      <c r="A5" s="3"/>
      <c r="B5" s="3"/>
      <c r="C5" s="346" t="s">
        <v>47</v>
      </c>
      <c r="D5" s="346"/>
      <c r="E5" s="346"/>
      <c r="F5" s="346"/>
      <c r="G5" s="346"/>
      <c r="H5" s="3"/>
      <c r="I5" s="347" t="s">
        <v>12</v>
      </c>
      <c r="J5" s="347"/>
      <c r="K5" s="347"/>
      <c r="L5" s="347"/>
      <c r="M5" s="347"/>
      <c r="N5" s="2"/>
      <c r="O5" s="347" t="s">
        <v>62</v>
      </c>
      <c r="P5" s="347"/>
      <c r="Q5" s="347"/>
      <c r="R5" s="347"/>
      <c r="S5" s="347"/>
      <c r="T5" s="2"/>
      <c r="U5" s="2"/>
      <c r="V5" s="2"/>
    </row>
    <row r="6" spans="1:22" ht="47.25" customHeight="1" thickBot="1">
      <c r="A6" s="20" t="s">
        <v>35</v>
      </c>
      <c r="B6" s="21"/>
      <c r="C6" s="22" t="s">
        <v>41</v>
      </c>
      <c r="D6" s="23"/>
      <c r="E6" s="20" t="s">
        <v>46</v>
      </c>
      <c r="F6" s="21"/>
      <c r="G6" s="20" t="s">
        <v>42</v>
      </c>
      <c r="H6" s="21"/>
      <c r="I6" s="20" t="s">
        <v>43</v>
      </c>
      <c r="J6" s="21"/>
      <c r="K6" s="12" t="s">
        <v>44</v>
      </c>
      <c r="L6" s="21"/>
      <c r="M6" s="20" t="s">
        <v>45</v>
      </c>
      <c r="N6" s="3"/>
      <c r="O6" s="20" t="s">
        <v>43</v>
      </c>
      <c r="P6" s="21"/>
      <c r="Q6" s="24" t="s">
        <v>44</v>
      </c>
      <c r="R6" s="21"/>
      <c r="S6" s="20" t="s">
        <v>45</v>
      </c>
    </row>
    <row r="7" spans="1:22" ht="6" customHeight="1">
      <c r="C7" s="5"/>
      <c r="E7" s="5"/>
      <c r="G7" s="5"/>
      <c r="I7" s="5"/>
      <c r="K7" s="5"/>
      <c r="M7" s="5"/>
      <c r="O7" s="5"/>
      <c r="Q7" s="5"/>
      <c r="S7" s="5"/>
    </row>
    <row r="8" spans="1:22" ht="15.75">
      <c r="A8" s="57" t="s">
        <v>118</v>
      </c>
      <c r="C8" s="5"/>
      <c r="E8" s="5"/>
      <c r="G8" s="5"/>
      <c r="I8" s="5"/>
      <c r="K8" s="5"/>
      <c r="M8" s="5"/>
      <c r="O8" s="5"/>
      <c r="Q8" s="5"/>
      <c r="S8" s="5"/>
    </row>
    <row r="9" spans="1:22" ht="15.75">
      <c r="C9" s="5"/>
      <c r="E9" s="5"/>
      <c r="G9" s="5"/>
      <c r="I9" s="5"/>
      <c r="K9" s="5"/>
      <c r="M9" s="5"/>
      <c r="O9" s="5"/>
      <c r="Q9" s="5"/>
      <c r="S9" s="5"/>
    </row>
    <row r="10" spans="1:22" ht="16.5" thickBot="1">
      <c r="C10" s="5" t="s">
        <v>17</v>
      </c>
      <c r="E10" s="5" t="s">
        <v>17</v>
      </c>
      <c r="G10" s="5" t="s">
        <v>17</v>
      </c>
      <c r="I10" s="6" t="s">
        <v>17</v>
      </c>
      <c r="K10" s="6" t="s">
        <v>17</v>
      </c>
      <c r="M10" s="6" t="s">
        <v>17</v>
      </c>
      <c r="O10" s="6" t="s">
        <v>17</v>
      </c>
      <c r="Q10" s="6" t="s">
        <v>17</v>
      </c>
      <c r="S10" s="6" t="s">
        <v>17</v>
      </c>
    </row>
    <row r="11" spans="1:22" ht="16.5" thickBot="1">
      <c r="I11" s="7" t="s">
        <v>17</v>
      </c>
      <c r="K11" s="7" t="s">
        <v>17</v>
      </c>
      <c r="M11" s="7" t="s">
        <v>17</v>
      </c>
      <c r="O11" s="7" t="s">
        <v>17</v>
      </c>
      <c r="Q11" s="7" t="s">
        <v>17</v>
      </c>
      <c r="S11" s="7" t="s">
        <v>17</v>
      </c>
    </row>
    <row r="12" spans="1:22" ht="13.5" thickTop="1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"/>
  <sheetViews>
    <sheetView rightToLeft="1" view="pageBreakPreview" zoomScale="106" zoomScaleNormal="100" zoomScaleSheetLayoutView="106" workbookViewId="0">
      <selection activeCell="B29" sqref="B29"/>
    </sheetView>
  </sheetViews>
  <sheetFormatPr defaultColWidth="9.140625" defaultRowHeight="12.75"/>
  <cols>
    <col min="1" max="1" width="15" style="34" customWidth="1"/>
    <col min="2" max="2" width="0.85546875" style="34" customWidth="1"/>
    <col min="3" max="3" width="10.5703125" style="34" customWidth="1"/>
    <col min="4" max="4" width="1" style="34" customWidth="1"/>
    <col min="5" max="5" width="14.7109375" style="34" customWidth="1"/>
    <col min="6" max="6" width="1" style="34" customWidth="1"/>
    <col min="7" max="7" width="9.140625" style="34"/>
    <col min="8" max="8" width="0.85546875" style="34" customWidth="1"/>
    <col min="9" max="9" width="19.7109375" style="34" customWidth="1"/>
    <col min="10" max="10" width="1" style="34" customWidth="1"/>
    <col min="11" max="11" width="18.5703125" style="34" customWidth="1"/>
    <col min="12" max="16384" width="9.140625" style="34"/>
  </cols>
  <sheetData>
    <row r="1" spans="1:15" ht="21">
      <c r="A1" s="348" t="s">
        <v>54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5"/>
    </row>
    <row r="2" spans="1:15" ht="21">
      <c r="A2" s="348" t="s">
        <v>61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5"/>
    </row>
    <row r="3" spans="1:15" ht="21">
      <c r="A3" s="348" t="s">
        <v>56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5"/>
    </row>
    <row r="4" spans="1:15" ht="25.5">
      <c r="A4" s="301" t="s">
        <v>94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18"/>
      <c r="M4" s="18"/>
      <c r="N4" s="18"/>
      <c r="O4" s="18"/>
    </row>
    <row r="5" spans="1:15" ht="32.25" thickBot="1">
      <c r="A5" s="36"/>
      <c r="B5" s="36"/>
      <c r="C5" s="36"/>
      <c r="D5" s="36"/>
      <c r="E5" s="36"/>
      <c r="F5" s="36"/>
      <c r="G5" s="36"/>
      <c r="H5" s="36"/>
      <c r="I5" s="8" t="s">
        <v>12</v>
      </c>
      <c r="J5" s="8"/>
      <c r="K5" s="8" t="s">
        <v>62</v>
      </c>
      <c r="L5" s="31"/>
    </row>
    <row r="6" spans="1:15" ht="47.25" customHeight="1" thickBot="1">
      <c r="A6" s="33" t="s">
        <v>97</v>
      </c>
      <c r="B6" s="32"/>
      <c r="C6" s="33" t="s">
        <v>98</v>
      </c>
      <c r="D6" s="32"/>
      <c r="E6" s="33" t="s">
        <v>100</v>
      </c>
      <c r="F6" s="32"/>
      <c r="G6" s="33" t="s">
        <v>99</v>
      </c>
      <c r="H6" s="32"/>
      <c r="I6" s="33" t="s">
        <v>101</v>
      </c>
      <c r="J6" s="32"/>
      <c r="K6" s="33" t="s">
        <v>101</v>
      </c>
    </row>
    <row r="7" spans="1:15" ht="15.75">
      <c r="A7" s="34" t="s">
        <v>102</v>
      </c>
      <c r="C7" s="5" t="s">
        <v>17</v>
      </c>
      <c r="E7" s="5" t="s">
        <v>17</v>
      </c>
      <c r="G7" s="5" t="s">
        <v>17</v>
      </c>
      <c r="I7" s="5" t="s">
        <v>17</v>
      </c>
      <c r="K7" s="5" t="s">
        <v>17</v>
      </c>
    </row>
    <row r="8" spans="1:15" ht="16.5" thickBot="1">
      <c r="A8" s="34" t="s">
        <v>102</v>
      </c>
      <c r="C8" s="5" t="s">
        <v>17</v>
      </c>
      <c r="E8" s="5" t="s">
        <v>17</v>
      </c>
      <c r="G8" s="5" t="s">
        <v>17</v>
      </c>
      <c r="I8" s="6" t="s">
        <v>17</v>
      </c>
      <c r="K8" s="6" t="s">
        <v>17</v>
      </c>
    </row>
    <row r="9" spans="1:15" ht="16.5" thickBot="1">
      <c r="I9" s="7" t="s">
        <v>17</v>
      </c>
      <c r="K9" s="7" t="s">
        <v>17</v>
      </c>
    </row>
    <row r="10" spans="1:15" ht="13.5" thickTop="1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U18"/>
  <sheetViews>
    <sheetView rightToLeft="1" view="pageBreakPreview" zoomScaleNormal="130" zoomScaleSheetLayoutView="100" workbookViewId="0">
      <selection activeCell="A8" sqref="A8:S8"/>
    </sheetView>
  </sheetViews>
  <sheetFormatPr defaultRowHeight="15"/>
  <cols>
    <col min="1" max="1" width="41" bestFit="1" customWidth="1"/>
    <col min="2" max="2" width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4.7109375" bestFit="1" customWidth="1"/>
    <col min="10" max="10" width="0.85546875" customWidth="1"/>
    <col min="12" max="12" width="0.7109375" customWidth="1"/>
    <col min="13" max="13" width="14.7109375" bestFit="1" customWidth="1"/>
    <col min="14" max="14" width="0.7109375" customWidth="1"/>
    <col min="15" max="15" width="14.7109375" bestFit="1" customWidth="1"/>
    <col min="16" max="16" width="0.5703125" customWidth="1"/>
    <col min="18" max="18" width="0.5703125" customWidth="1"/>
    <col min="19" max="19" width="12.5703125" bestFit="1" customWidth="1"/>
    <col min="21" max="21" width="14.28515625" bestFit="1" customWidth="1"/>
  </cols>
  <sheetData>
    <row r="1" spans="1:21" ht="19.5">
      <c r="A1" s="350" t="s">
        <v>116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1" ht="19.5">
      <c r="A2" s="350" t="s">
        <v>61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21" ht="19.5">
      <c r="A3" s="350" t="s">
        <v>117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21" ht="25.5">
      <c r="A4" s="301" t="s">
        <v>103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</row>
    <row r="5" spans="1:21" ht="16.5" customHeight="1" thickBot="1">
      <c r="A5" s="16"/>
      <c r="B5" s="16"/>
      <c r="C5" s="349"/>
      <c r="D5" s="349"/>
      <c r="E5" s="349"/>
      <c r="F5" s="349"/>
      <c r="G5" s="349"/>
      <c r="H5" s="79"/>
      <c r="I5" s="347" t="s">
        <v>11</v>
      </c>
      <c r="J5" s="347"/>
      <c r="K5" s="347"/>
      <c r="L5" s="347"/>
      <c r="M5" s="347"/>
      <c r="N5" s="79"/>
      <c r="O5" s="347" t="s">
        <v>104</v>
      </c>
      <c r="P5" s="347"/>
      <c r="Q5" s="347"/>
      <c r="R5" s="347"/>
      <c r="S5" s="347"/>
    </row>
    <row r="6" spans="1:21" ht="38.25" customHeight="1" thickBot="1">
      <c r="A6" s="15" t="s">
        <v>135</v>
      </c>
      <c r="B6" s="79"/>
      <c r="C6" s="66" t="s">
        <v>48</v>
      </c>
      <c r="D6" s="65"/>
      <c r="E6" s="66" t="s">
        <v>27</v>
      </c>
      <c r="F6" s="65"/>
      <c r="G6" s="66" t="s">
        <v>36</v>
      </c>
      <c r="H6" s="65"/>
      <c r="I6" s="66" t="s">
        <v>63</v>
      </c>
      <c r="J6" s="65"/>
      <c r="K6" s="66" t="s">
        <v>44</v>
      </c>
      <c r="L6" s="65"/>
      <c r="M6" s="66" t="s">
        <v>49</v>
      </c>
      <c r="N6" s="79"/>
      <c r="O6" s="66" t="s">
        <v>63</v>
      </c>
      <c r="P6" s="65"/>
      <c r="Q6" s="66" t="s">
        <v>44</v>
      </c>
      <c r="R6" s="65"/>
      <c r="S6" s="66" t="s">
        <v>49</v>
      </c>
    </row>
    <row r="7" spans="1:21" ht="5.25" customHeight="1">
      <c r="A7" s="3"/>
      <c r="B7" s="3"/>
      <c r="C7" s="5"/>
      <c r="D7" s="3"/>
      <c r="E7" s="5"/>
      <c r="F7" s="3"/>
      <c r="G7" s="5"/>
      <c r="H7" s="3"/>
      <c r="I7" s="5"/>
      <c r="J7" s="3"/>
      <c r="K7" s="5"/>
      <c r="L7" s="3"/>
      <c r="M7" s="5"/>
      <c r="N7" s="3"/>
      <c r="O7" s="5"/>
      <c r="P7" s="3"/>
      <c r="Q7" s="5"/>
      <c r="R7" s="3"/>
      <c r="S7" s="5"/>
    </row>
    <row r="8" spans="1:21" ht="18" thickBot="1">
      <c r="A8" s="57"/>
      <c r="B8" s="3"/>
      <c r="C8" s="53"/>
      <c r="D8" s="3"/>
      <c r="E8" s="5"/>
      <c r="F8" s="3"/>
      <c r="G8" s="5"/>
      <c r="H8" s="3"/>
      <c r="I8" s="68"/>
      <c r="J8" s="5"/>
      <c r="K8" s="54"/>
      <c r="L8" s="5"/>
      <c r="M8" s="68"/>
      <c r="N8" s="3"/>
      <c r="O8" s="68"/>
      <c r="P8" s="3"/>
      <c r="Q8" s="54"/>
      <c r="R8" s="3"/>
      <c r="S8" s="68"/>
      <c r="T8" s="68"/>
    </row>
    <row r="9" spans="1:21" ht="18" thickBot="1">
      <c r="A9" s="67" t="s">
        <v>1</v>
      </c>
      <c r="B9" s="3"/>
      <c r="C9" s="3"/>
      <c r="D9" s="3"/>
      <c r="E9" s="3"/>
      <c r="F9" s="3"/>
      <c r="G9" s="3"/>
      <c r="H9" s="3"/>
      <c r="I9" s="39">
        <f>SUM(I8:I8)</f>
        <v>0</v>
      </c>
      <c r="J9" s="3"/>
      <c r="K9" s="55">
        <f>SUM(K8:K8)</f>
        <v>0</v>
      </c>
      <c r="L9" s="3"/>
      <c r="M9" s="39">
        <f>SUM(M8:M8)</f>
        <v>0</v>
      </c>
      <c r="N9" s="3"/>
      <c r="O9" s="39">
        <f>SUM(O8:O8)</f>
        <v>0</v>
      </c>
      <c r="P9" s="3"/>
      <c r="Q9" s="55">
        <f>SUM(Q8:Q8)</f>
        <v>0</v>
      </c>
      <c r="R9" s="3"/>
      <c r="S9" s="39">
        <f>SUM(S8:S8)</f>
        <v>0</v>
      </c>
    </row>
    <row r="10" spans="1:21" ht="18.75" thickTop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3" spans="1:21">
      <c r="U13" s="81">
        <v>12236420</v>
      </c>
    </row>
    <row r="16" spans="1:21">
      <c r="U16" s="42"/>
    </row>
    <row r="17" spans="21:21">
      <c r="U17" s="42"/>
    </row>
    <row r="18" spans="21:21">
      <c r="U18" s="42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1:W30"/>
  <sheetViews>
    <sheetView rightToLeft="1" view="pageBreakPreview" zoomScaleNormal="100" zoomScaleSheetLayoutView="100" workbookViewId="0">
      <selection activeCell="Q13" sqref="Q13"/>
    </sheetView>
  </sheetViews>
  <sheetFormatPr defaultRowHeight="15"/>
  <cols>
    <col min="1" max="1" width="60.28515625" customWidth="1"/>
    <col min="2" max="2" width="1.28515625" customWidth="1"/>
    <col min="3" max="3" width="12.140625" customWidth="1"/>
    <col min="4" max="4" width="1.140625" customWidth="1"/>
    <col min="5" max="5" width="15.7109375" customWidth="1"/>
    <col min="6" max="6" width="1" customWidth="1"/>
    <col min="7" max="7" width="17" customWidth="1"/>
    <col min="8" max="8" width="1.140625" customWidth="1"/>
    <col min="9" max="9" width="17.140625" bestFit="1" customWidth="1"/>
    <col min="10" max="10" width="0.85546875" customWidth="1"/>
    <col min="11" max="11" width="13.85546875" bestFit="1" customWidth="1"/>
    <col min="12" max="12" width="0.7109375" customWidth="1"/>
    <col min="13" max="13" width="17.140625" bestFit="1" customWidth="1"/>
    <col min="14" max="14" width="0.7109375" customWidth="1"/>
    <col min="15" max="15" width="17.140625" bestFit="1" customWidth="1"/>
    <col min="16" max="16" width="0.5703125" customWidth="1"/>
    <col min="17" max="17" width="13.85546875" bestFit="1" customWidth="1"/>
    <col min="18" max="18" width="0.5703125" customWidth="1"/>
    <col min="19" max="19" width="17.140625" bestFit="1" customWidth="1"/>
    <col min="20" max="20" width="3.5703125" customWidth="1"/>
  </cols>
  <sheetData>
    <row r="1" spans="1:19" ht="21">
      <c r="A1" s="344" t="s">
        <v>116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19" ht="21">
      <c r="A2" s="344" t="s">
        <v>61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19" ht="24">
      <c r="A3" s="351" t="s">
        <v>202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</row>
    <row r="4" spans="1:19" ht="19.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</row>
    <row r="5" spans="1:19" ht="19.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360">
        <v>3569659105260</v>
      </c>
      <c r="L5" s="250"/>
      <c r="M5" s="250"/>
      <c r="N5" s="250"/>
      <c r="O5" s="250"/>
      <c r="P5" s="250"/>
      <c r="Q5" s="250"/>
      <c r="R5" s="250"/>
      <c r="S5" s="250"/>
    </row>
    <row r="6" spans="1:19" ht="25.5">
      <c r="A6" s="301" t="s">
        <v>196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</row>
    <row r="7" spans="1:19" ht="25.5" customHeight="1" thickBot="1">
      <c r="A7" s="114"/>
      <c r="B7" s="114"/>
      <c r="C7" s="353"/>
      <c r="D7" s="353"/>
      <c r="E7" s="353"/>
      <c r="F7" s="353"/>
      <c r="G7" s="353"/>
      <c r="H7" s="114"/>
      <c r="I7" s="352" t="s">
        <v>11</v>
      </c>
      <c r="J7" s="352"/>
      <c r="K7" s="352"/>
      <c r="L7" s="352"/>
      <c r="M7" s="352"/>
      <c r="N7" s="115"/>
      <c r="O7" s="352" t="s">
        <v>203</v>
      </c>
      <c r="P7" s="352"/>
      <c r="Q7" s="352"/>
      <c r="R7" s="352"/>
      <c r="S7" s="352"/>
    </row>
    <row r="8" spans="1:19" ht="69.75" customHeight="1" thickBot="1">
      <c r="A8" s="116" t="s">
        <v>19</v>
      </c>
      <c r="B8" s="114"/>
      <c r="C8" s="117" t="s">
        <v>48</v>
      </c>
      <c r="D8" s="118"/>
      <c r="E8" s="117" t="s">
        <v>27</v>
      </c>
      <c r="F8" s="118"/>
      <c r="G8" s="117" t="s">
        <v>36</v>
      </c>
      <c r="H8" s="114"/>
      <c r="I8" s="117" t="s">
        <v>63</v>
      </c>
      <c r="J8" s="119"/>
      <c r="K8" s="117" t="s">
        <v>44</v>
      </c>
      <c r="L8" s="119"/>
      <c r="M8" s="117" t="s">
        <v>49</v>
      </c>
      <c r="N8" s="115"/>
      <c r="O8" s="117" t="s">
        <v>63</v>
      </c>
      <c r="P8" s="119"/>
      <c r="Q8" s="117" t="s">
        <v>44</v>
      </c>
      <c r="R8" s="119"/>
      <c r="S8" s="117" t="s">
        <v>49</v>
      </c>
    </row>
    <row r="9" spans="1:19" ht="6.75" customHeight="1">
      <c r="A9" s="120" t="s">
        <v>201</v>
      </c>
      <c r="B9" s="120"/>
      <c r="C9" s="121"/>
      <c r="D9" s="120"/>
      <c r="E9" s="121"/>
      <c r="F9" s="120"/>
      <c r="G9" s="121"/>
      <c r="H9" s="122"/>
      <c r="I9" s="123"/>
      <c r="J9" s="119"/>
      <c r="K9" s="123"/>
      <c r="L9" s="119"/>
      <c r="M9" s="123"/>
      <c r="N9" s="115"/>
      <c r="O9" s="123"/>
      <c r="P9" s="119"/>
      <c r="Q9" s="123"/>
      <c r="R9" s="119"/>
      <c r="S9" s="123"/>
    </row>
    <row r="10" spans="1:19" ht="25.5" hidden="1" customHeight="1">
      <c r="A10" s="124" t="s">
        <v>197</v>
      </c>
      <c r="B10" s="120"/>
      <c r="C10" s="125">
        <v>0</v>
      </c>
      <c r="D10" s="120"/>
      <c r="E10" s="125">
        <v>0</v>
      </c>
      <c r="F10" s="120"/>
      <c r="G10" s="126">
        <v>0.05</v>
      </c>
      <c r="H10" s="122"/>
      <c r="I10" s="125">
        <v>0</v>
      </c>
      <c r="J10" s="119"/>
      <c r="K10" s="125">
        <v>0</v>
      </c>
      <c r="L10" s="119"/>
      <c r="M10" s="125">
        <v>0</v>
      </c>
      <c r="N10" s="115"/>
      <c r="O10" s="123">
        <v>0</v>
      </c>
      <c r="P10" s="119"/>
      <c r="Q10" s="125">
        <v>0</v>
      </c>
      <c r="R10" s="119"/>
      <c r="S10" s="127">
        <f>Q10+O10</f>
        <v>0</v>
      </c>
    </row>
    <row r="11" spans="1:19" ht="24.75">
      <c r="A11" s="124" t="s">
        <v>114</v>
      </c>
      <c r="B11" s="124"/>
      <c r="C11" s="125">
        <v>0</v>
      </c>
      <c r="D11" s="120"/>
      <c r="E11" s="125">
        <v>0</v>
      </c>
      <c r="F11" s="120"/>
      <c r="G11" s="126">
        <v>0.05</v>
      </c>
      <c r="H11" s="122"/>
      <c r="I11" s="127">
        <v>49798</v>
      </c>
      <c r="J11" s="119"/>
      <c r="K11" s="125">
        <v>0</v>
      </c>
      <c r="L11" s="119"/>
      <c r="M11" s="127">
        <f>I11</f>
        <v>49798</v>
      </c>
      <c r="N11" s="115"/>
      <c r="O11" s="127">
        <v>140924546</v>
      </c>
      <c r="P11" s="119"/>
      <c r="Q11" s="125">
        <v>0</v>
      </c>
      <c r="R11" s="119"/>
      <c r="S11" s="127">
        <f>Q11+O11</f>
        <v>140924546</v>
      </c>
    </row>
    <row r="12" spans="1:19" ht="25.5" thickBot="1">
      <c r="A12" s="122" t="s">
        <v>115</v>
      </c>
      <c r="B12" s="122"/>
      <c r="C12" s="125">
        <v>0</v>
      </c>
      <c r="D12" s="120"/>
      <c r="E12" s="125">
        <v>0</v>
      </c>
      <c r="F12" s="120"/>
      <c r="G12" s="126">
        <v>0.05</v>
      </c>
      <c r="H12" s="122"/>
      <c r="I12" s="127">
        <v>2780</v>
      </c>
      <c r="J12" s="119"/>
      <c r="K12" s="276">
        <v>0</v>
      </c>
      <c r="L12" s="119"/>
      <c r="M12" s="276">
        <f>I12</f>
        <v>2780</v>
      </c>
      <c r="N12" s="115"/>
      <c r="O12" s="127">
        <v>74938</v>
      </c>
      <c r="P12" s="119"/>
      <c r="Q12" s="276">
        <v>0</v>
      </c>
      <c r="R12" s="119"/>
      <c r="S12" s="127">
        <f>O12</f>
        <v>74938</v>
      </c>
    </row>
    <row r="13" spans="1:19" ht="25.5" thickBot="1">
      <c r="A13" s="128" t="s">
        <v>1</v>
      </c>
      <c r="B13" s="120"/>
      <c r="C13" s="129"/>
      <c r="D13" s="129"/>
      <c r="E13" s="129"/>
      <c r="F13" s="129"/>
      <c r="G13" s="129"/>
      <c r="H13" s="120"/>
      <c r="I13" s="130">
        <f>SUM(I10:I12)</f>
        <v>52578</v>
      </c>
      <c r="J13" s="120"/>
      <c r="K13" s="131">
        <f>SUM(K10:K12)</f>
        <v>0</v>
      </c>
      <c r="L13" s="120"/>
      <c r="M13" s="130">
        <f>SUM(M10:M12)</f>
        <v>52578</v>
      </c>
      <c r="N13" s="120"/>
      <c r="O13" s="130">
        <f>SUM(O10:O12)</f>
        <v>140999484</v>
      </c>
      <c r="P13" s="120"/>
      <c r="Q13" s="131">
        <f>SUM(Q11:Q12)</f>
        <v>0</v>
      </c>
      <c r="R13" s="120"/>
      <c r="S13" s="130">
        <f>SUM(S10:S12)</f>
        <v>140999484</v>
      </c>
    </row>
    <row r="14" spans="1:19" ht="25.5" thickTop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18">
      <c r="C15" s="9"/>
      <c r="D15" s="9"/>
      <c r="E15" s="9"/>
      <c r="F15" s="9"/>
      <c r="G15" s="9"/>
    </row>
    <row r="18" spans="9:23" ht="24.75">
      <c r="I18" s="127"/>
      <c r="M18" s="127"/>
    </row>
    <row r="30" spans="9:23" ht="15.75">
      <c r="W30" s="97"/>
    </row>
  </sheetData>
  <mergeCells count="7">
    <mergeCell ref="A1:S1"/>
    <mergeCell ref="A2:S2"/>
    <mergeCell ref="A3:S3"/>
    <mergeCell ref="A6:S6"/>
    <mergeCell ref="I7:M7"/>
    <mergeCell ref="O7:S7"/>
    <mergeCell ref="C7:G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Q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B30"/>
  <sheetViews>
    <sheetView rightToLeft="1" view="pageBreakPreview" topLeftCell="A3" zoomScale="115" zoomScaleNormal="100" zoomScaleSheetLayoutView="115" workbookViewId="0">
      <selection activeCell="E15" sqref="E15"/>
    </sheetView>
  </sheetViews>
  <sheetFormatPr defaultColWidth="9.140625" defaultRowHeight="15.75"/>
  <cols>
    <col min="1" max="1" width="35.140625" style="3" bestFit="1" customWidth="1"/>
    <col min="2" max="2" width="0.85546875" style="3" customWidth="1"/>
    <col min="3" max="3" width="15.42578125" style="3" bestFit="1" customWidth="1"/>
    <col min="4" max="4" width="0.85546875" style="3" customWidth="1"/>
    <col min="5" max="5" width="19.7109375" style="3" bestFit="1" customWidth="1"/>
    <col min="6" max="6" width="0.85546875" style="3" customWidth="1"/>
    <col min="7" max="7" width="19.85546875" style="3" bestFit="1" customWidth="1"/>
    <col min="8" max="8" width="0.5703125" style="3" customWidth="1"/>
    <col min="9" max="9" width="13.28515625" style="3" bestFit="1" customWidth="1"/>
    <col min="10" max="10" width="1" style="3" customWidth="1"/>
    <col min="11" max="11" width="18.85546875" style="3" bestFit="1" customWidth="1"/>
    <col min="12" max="12" width="0.5703125" style="3" customWidth="1"/>
    <col min="13" max="13" width="13.5703125" style="3" bestFit="1" customWidth="1"/>
    <col min="14" max="14" width="1.140625" style="3" customWidth="1"/>
    <col min="15" max="15" width="16.42578125" style="3" customWidth="1"/>
    <col min="16" max="16" width="0.5703125" style="3" customWidth="1"/>
    <col min="17" max="17" width="15.5703125" style="3" bestFit="1" customWidth="1"/>
    <col min="18" max="18" width="0.7109375" style="3" customWidth="1"/>
    <col min="19" max="19" width="12.5703125" style="3" bestFit="1" customWidth="1"/>
    <col min="20" max="20" width="0.5703125" style="3" customWidth="1"/>
    <col min="21" max="21" width="19.7109375" style="3" bestFit="1" customWidth="1"/>
    <col min="22" max="22" width="0.85546875" style="3" customWidth="1"/>
    <col min="23" max="23" width="19.85546875" style="3" bestFit="1" customWidth="1"/>
    <col min="24" max="24" width="0.7109375" style="3" customWidth="1"/>
    <col min="25" max="25" width="14" style="3" bestFit="1" customWidth="1"/>
    <col min="26" max="26" width="15.85546875" style="3" bestFit="1" customWidth="1"/>
    <col min="27" max="27" width="15.85546875" style="3" customWidth="1"/>
    <col min="28" max="28" width="9.140625" style="3" customWidth="1"/>
    <col min="29" max="16384" width="9.140625" style="3"/>
  </cols>
  <sheetData>
    <row r="1" spans="1:28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8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</row>
    <row r="3" spans="1:28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</row>
    <row r="4" spans="1:28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8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361">
        <v>3569659105260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</row>
    <row r="6" spans="1:28" ht="25.5">
      <c r="A6" s="301" t="s">
        <v>29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</row>
    <row r="7" spans="1:28" ht="25.5">
      <c r="A7" s="301" t="s">
        <v>30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</row>
    <row r="8" spans="1:28" ht="10.5" customHeight="1"/>
    <row r="9" spans="1:28" ht="24.75" thickBot="1">
      <c r="A9" s="200" t="s">
        <v>201</v>
      </c>
      <c r="B9" s="205"/>
      <c r="C9" s="295" t="s">
        <v>178</v>
      </c>
      <c r="D9" s="295"/>
      <c r="E9" s="295"/>
      <c r="F9" s="295"/>
      <c r="G9" s="295"/>
      <c r="H9" s="205"/>
      <c r="I9" s="302" t="s">
        <v>11</v>
      </c>
      <c r="J9" s="302"/>
      <c r="K9" s="302"/>
      <c r="L9" s="302"/>
      <c r="M9" s="302"/>
      <c r="N9" s="302"/>
      <c r="O9" s="302"/>
      <c r="P9" s="107"/>
      <c r="Q9" s="295" t="s">
        <v>203</v>
      </c>
      <c r="R9" s="295"/>
      <c r="S9" s="295"/>
      <c r="T9" s="295"/>
      <c r="U9" s="295"/>
      <c r="V9" s="295"/>
      <c r="W9" s="295"/>
      <c r="X9" s="295"/>
      <c r="Y9" s="295"/>
    </row>
    <row r="10" spans="1:28" ht="24">
      <c r="A10" s="303" t="s">
        <v>184</v>
      </c>
      <c r="B10" s="209"/>
      <c r="C10" s="305" t="s">
        <v>2</v>
      </c>
      <c r="D10" s="299"/>
      <c r="E10" s="305" t="s">
        <v>0</v>
      </c>
      <c r="F10" s="299"/>
      <c r="G10" s="294" t="s">
        <v>25</v>
      </c>
      <c r="H10" s="230"/>
      <c r="I10" s="296" t="s">
        <v>3</v>
      </c>
      <c r="J10" s="296"/>
      <c r="K10" s="296"/>
      <c r="L10" s="231"/>
      <c r="M10" s="296" t="s">
        <v>4</v>
      </c>
      <c r="N10" s="296"/>
      <c r="O10" s="296"/>
      <c r="P10" s="231"/>
      <c r="Q10" s="297" t="s">
        <v>2</v>
      </c>
      <c r="R10" s="299"/>
      <c r="S10" s="294" t="s">
        <v>32</v>
      </c>
      <c r="T10" s="200"/>
      <c r="U10" s="297" t="s">
        <v>0</v>
      </c>
      <c r="V10" s="299"/>
      <c r="W10" s="294" t="s">
        <v>25</v>
      </c>
      <c r="X10" s="230"/>
      <c r="Y10" s="294" t="s">
        <v>28</v>
      </c>
    </row>
    <row r="11" spans="1:28" ht="24.75" thickBot="1">
      <c r="A11" s="304"/>
      <c r="B11" s="209"/>
      <c r="C11" s="298"/>
      <c r="D11" s="299"/>
      <c r="E11" s="298"/>
      <c r="F11" s="299"/>
      <c r="G11" s="295"/>
      <c r="H11" s="230"/>
      <c r="I11" s="237" t="s">
        <v>2</v>
      </c>
      <c r="J11" s="214"/>
      <c r="K11" s="237" t="s">
        <v>0</v>
      </c>
      <c r="L11" s="231"/>
      <c r="M11" s="237" t="s">
        <v>2</v>
      </c>
      <c r="N11" s="110"/>
      <c r="O11" s="237" t="s">
        <v>53</v>
      </c>
      <c r="P11" s="231"/>
      <c r="Q11" s="298"/>
      <c r="R11" s="299"/>
      <c r="S11" s="295"/>
      <c r="T11" s="200"/>
      <c r="U11" s="298"/>
      <c r="V11" s="299"/>
      <c r="W11" s="295"/>
      <c r="X11" s="230"/>
      <c r="Y11" s="295"/>
      <c r="AA11" s="59">
        <f>'0'!K5</f>
        <v>3569659105260</v>
      </c>
      <c r="AB11" s="59" t="s">
        <v>123</v>
      </c>
    </row>
    <row r="12" spans="1:28" ht="14.25" customHeight="1">
      <c r="A12" s="208"/>
      <c r="B12" s="209"/>
      <c r="C12" s="210"/>
      <c r="D12" s="211"/>
      <c r="E12" s="210"/>
      <c r="F12" s="211"/>
      <c r="G12" s="208"/>
      <c r="H12" s="194"/>
      <c r="I12" s="185"/>
      <c r="J12" s="214"/>
      <c r="K12" s="185"/>
      <c r="L12" s="186"/>
      <c r="M12" s="185"/>
      <c r="N12" s="110"/>
      <c r="O12" s="185"/>
      <c r="P12" s="107"/>
      <c r="Q12" s="210"/>
      <c r="R12" s="211"/>
      <c r="S12" s="208"/>
      <c r="T12" s="211"/>
      <c r="U12" s="210"/>
      <c r="V12" s="211"/>
      <c r="W12" s="208"/>
      <c r="X12" s="194"/>
      <c r="Y12" s="208"/>
    </row>
    <row r="13" spans="1:28" s="256" customFormat="1" ht="24">
      <c r="A13" s="252" t="s">
        <v>105</v>
      </c>
      <c r="B13" s="252"/>
      <c r="C13" s="214">
        <v>120400000</v>
      </c>
      <c r="D13" s="194"/>
      <c r="E13" s="214">
        <v>641629581658</v>
      </c>
      <c r="F13" s="214"/>
      <c r="G13" s="214">
        <v>656990077075</v>
      </c>
      <c r="H13" s="194"/>
      <c r="I13" s="214">
        <v>5726000</v>
      </c>
      <c r="J13" s="214"/>
      <c r="K13" s="214">
        <v>29060667140</v>
      </c>
      <c r="L13" s="253"/>
      <c r="M13" s="234">
        <v>0</v>
      </c>
      <c r="N13" s="234"/>
      <c r="O13" s="234">
        <v>0</v>
      </c>
      <c r="P13" s="253"/>
      <c r="Q13" s="110">
        <v>129151900</v>
      </c>
      <c r="R13" s="194"/>
      <c r="S13" s="214">
        <v>5090</v>
      </c>
      <c r="T13" s="194"/>
      <c r="U13" s="214">
        <v>670690248743</v>
      </c>
      <c r="V13" s="194"/>
      <c r="W13" s="214">
        <v>656883559790</v>
      </c>
      <c r="X13" s="194"/>
      <c r="Y13" s="193">
        <f>W13/$AA$11</f>
        <v>0.18401856883814544</v>
      </c>
      <c r="Z13" s="254"/>
      <c r="AA13" s="255"/>
    </row>
    <row r="14" spans="1:28" s="256" customFormat="1" ht="23.25" thickBot="1">
      <c r="A14" s="252" t="s">
        <v>109</v>
      </c>
      <c r="B14" s="252"/>
      <c r="C14" s="238">
        <v>0</v>
      </c>
      <c r="D14" s="194"/>
      <c r="E14" s="238">
        <v>0</v>
      </c>
      <c r="F14" s="194"/>
      <c r="G14" s="238">
        <v>0</v>
      </c>
      <c r="H14" s="194"/>
      <c r="I14" s="214">
        <v>40208</v>
      </c>
      <c r="J14" s="214"/>
      <c r="K14" s="214">
        <v>82000134</v>
      </c>
      <c r="L14" s="253"/>
      <c r="M14" s="110">
        <v>-40208</v>
      </c>
      <c r="N14" s="110"/>
      <c r="O14" s="214">
        <v>-81590455</v>
      </c>
      <c r="P14" s="253"/>
      <c r="Q14" s="238">
        <v>0</v>
      </c>
      <c r="R14" s="194"/>
      <c r="S14" s="238">
        <v>0</v>
      </c>
      <c r="T14" s="194"/>
      <c r="U14" s="238">
        <v>0</v>
      </c>
      <c r="V14" s="194"/>
      <c r="W14" s="238">
        <v>0</v>
      </c>
      <c r="X14" s="194"/>
      <c r="Y14" s="193">
        <f t="shared" ref="Y14" si="0">W14/$AA$11</f>
        <v>0</v>
      </c>
      <c r="Z14" s="254"/>
      <c r="AA14" s="255"/>
    </row>
    <row r="15" spans="1:28" ht="23.25" thickBot="1">
      <c r="A15" s="111" t="s">
        <v>1</v>
      </c>
      <c r="B15" s="209"/>
      <c r="C15" s="238"/>
      <c r="D15" s="211"/>
      <c r="E15" s="113">
        <f>SUM(E13:E14)</f>
        <v>641629581658</v>
      </c>
      <c r="F15" s="211"/>
      <c r="G15" s="113">
        <f>SUM(G13:G14)</f>
        <v>656990077075</v>
      </c>
      <c r="H15" s="211"/>
      <c r="I15" s="218"/>
      <c r="J15" s="218"/>
      <c r="K15" s="113">
        <f>SUM(K13:K14)</f>
        <v>29142667274</v>
      </c>
      <c r="L15" s="107"/>
      <c r="M15" s="218"/>
      <c r="N15" s="218"/>
      <c r="O15" s="113">
        <f>SUM(O13:O14)</f>
        <v>-81590455</v>
      </c>
      <c r="P15" s="107"/>
      <c r="Q15" s="218"/>
      <c r="R15" s="107"/>
      <c r="S15" s="107"/>
      <c r="T15" s="211"/>
      <c r="U15" s="113">
        <f>SUM(U13:U14)</f>
        <v>670690248743</v>
      </c>
      <c r="V15" s="211"/>
      <c r="W15" s="239">
        <f>SUM(W13:W14)</f>
        <v>656883559790</v>
      </c>
      <c r="X15" s="211"/>
      <c r="Y15" s="216">
        <f>SUM(Y13:Y14)</f>
        <v>0.18401856883814544</v>
      </c>
    </row>
    <row r="16" spans="1:28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218"/>
      <c r="R16" s="107"/>
      <c r="S16" s="107"/>
      <c r="T16" s="107"/>
      <c r="U16" s="107"/>
      <c r="V16" s="107"/>
      <c r="W16" s="107"/>
      <c r="X16" s="107"/>
      <c r="Y16" s="107"/>
    </row>
    <row r="17" spans="1:25" ht="22.5">
      <c r="A17" s="107"/>
      <c r="B17" s="107"/>
      <c r="C17" s="107"/>
      <c r="D17" s="107"/>
      <c r="E17" s="217"/>
      <c r="F17" s="107"/>
      <c r="G17" s="217"/>
      <c r="H17" s="107"/>
      <c r="I17" s="218"/>
      <c r="J17" s="107"/>
      <c r="K17" s="146"/>
      <c r="L17" s="107"/>
      <c r="M17" s="218"/>
      <c r="N17" s="218"/>
      <c r="O17" s="107"/>
      <c r="P17" s="107"/>
      <c r="Q17" s="107"/>
      <c r="R17" s="107"/>
      <c r="S17" s="107"/>
      <c r="T17" s="107"/>
      <c r="U17" s="217"/>
      <c r="V17" s="107"/>
      <c r="W17" s="217"/>
      <c r="X17" s="107"/>
      <c r="Y17" s="107"/>
    </row>
    <row r="18" spans="1:25">
      <c r="E18" s="72"/>
      <c r="G18" s="72"/>
      <c r="K18" s="40"/>
      <c r="M18" s="72"/>
      <c r="N18" s="72"/>
      <c r="Q18" s="72"/>
      <c r="S18" s="56"/>
      <c r="U18" s="72"/>
      <c r="W18" s="72"/>
    </row>
    <row r="19" spans="1:25">
      <c r="K19" s="40"/>
      <c r="M19" s="72"/>
      <c r="N19" s="72"/>
      <c r="S19" s="72"/>
      <c r="Y19" s="73"/>
    </row>
    <row r="20" spans="1:25">
      <c r="C20" s="56"/>
      <c r="K20" s="40"/>
      <c r="M20" s="72"/>
      <c r="N20" s="72"/>
      <c r="O20" s="72"/>
    </row>
    <row r="21" spans="1:25">
      <c r="O21" s="56"/>
    </row>
    <row r="22" spans="1:25">
      <c r="O22" s="56"/>
    </row>
    <row r="23" spans="1:25">
      <c r="O23" s="56"/>
    </row>
    <row r="30" spans="1:25" ht="18">
      <c r="W30" s="97"/>
    </row>
  </sheetData>
  <mergeCells count="23">
    <mergeCell ref="G10:G11"/>
    <mergeCell ref="A1:Y1"/>
    <mergeCell ref="A2:Y2"/>
    <mergeCell ref="A3:Y3"/>
    <mergeCell ref="A6:Y6"/>
    <mergeCell ref="A7:Y7"/>
    <mergeCell ref="C9:G9"/>
    <mergeCell ref="I9:O9"/>
    <mergeCell ref="Q9:Y9"/>
    <mergeCell ref="A10:A11"/>
    <mergeCell ref="C10:C11"/>
    <mergeCell ref="D10:D11"/>
    <mergeCell ref="E10:E11"/>
    <mergeCell ref="F10:F11"/>
    <mergeCell ref="V10:V11"/>
    <mergeCell ref="W10:W11"/>
    <mergeCell ref="Y10:Y11"/>
    <mergeCell ref="I10:K10"/>
    <mergeCell ref="M10:O10"/>
    <mergeCell ref="Q10:Q11"/>
    <mergeCell ref="R10:R11"/>
    <mergeCell ref="S10:S11"/>
    <mergeCell ref="U10:U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K20"/>
  <sheetViews>
    <sheetView rightToLeft="1" view="pageBreakPreview" zoomScale="145" zoomScaleNormal="100" zoomScaleSheetLayoutView="145" workbookViewId="0">
      <selection activeCell="C12" sqref="C12"/>
    </sheetView>
  </sheetViews>
  <sheetFormatPr defaultRowHeight="15"/>
  <cols>
    <col min="1" max="1" width="60.42578125" bestFit="1" customWidth="1"/>
    <col min="2" max="2" width="1.42578125" customWidth="1"/>
    <col min="3" max="3" width="22.140625" bestFit="1" customWidth="1"/>
    <col min="4" max="4" width="1.28515625" customWidth="1"/>
    <col min="5" max="5" width="22.140625" bestFit="1" customWidth="1"/>
  </cols>
  <sheetData>
    <row r="1" spans="1:11">
      <c r="A1" s="354" t="s">
        <v>116</v>
      </c>
      <c r="B1" s="354"/>
      <c r="C1" s="354"/>
      <c r="D1" s="354"/>
      <c r="E1" s="354"/>
    </row>
    <row r="2" spans="1:11">
      <c r="A2" s="354" t="s">
        <v>61</v>
      </c>
      <c r="B2" s="354"/>
      <c r="C2" s="354"/>
      <c r="D2" s="354"/>
      <c r="E2" s="354"/>
    </row>
    <row r="3" spans="1:11">
      <c r="A3" s="354" t="s">
        <v>201</v>
      </c>
      <c r="B3" s="354"/>
      <c r="C3" s="354"/>
      <c r="D3" s="354"/>
      <c r="E3" s="354"/>
    </row>
    <row r="4" spans="1:11">
      <c r="A4" s="248"/>
      <c r="B4" s="248"/>
      <c r="C4" s="248"/>
      <c r="D4" s="248"/>
      <c r="E4" s="248"/>
    </row>
    <row r="5" spans="1:11">
      <c r="A5" s="248"/>
      <c r="B5" s="248"/>
      <c r="C5" s="248"/>
      <c r="D5" s="248"/>
      <c r="E5" s="248"/>
      <c r="K5" s="42">
        <v>3569659105260</v>
      </c>
    </row>
    <row r="6" spans="1:11" ht="22.5">
      <c r="A6" s="356" t="s">
        <v>92</v>
      </c>
      <c r="B6" s="356"/>
      <c r="C6" s="356"/>
      <c r="D6" s="356"/>
      <c r="E6" s="356"/>
    </row>
    <row r="7" spans="1:11" ht="18.75" customHeight="1" thickBot="1">
      <c r="A7" s="8"/>
      <c r="B7" s="2"/>
      <c r="C7" s="13" t="s">
        <v>194</v>
      </c>
      <c r="D7" s="4"/>
      <c r="E7" s="13" t="s">
        <v>203</v>
      </c>
    </row>
    <row r="8" spans="1:11" ht="16.5" customHeight="1">
      <c r="A8" s="357" t="s">
        <v>191</v>
      </c>
      <c r="B8" s="359"/>
      <c r="C8" s="355" t="s">
        <v>5</v>
      </c>
      <c r="D8" s="10"/>
      <c r="E8" s="355" t="s">
        <v>5</v>
      </c>
    </row>
    <row r="9" spans="1:11" ht="16.5" thickBot="1">
      <c r="A9" s="358"/>
      <c r="B9" s="359"/>
      <c r="C9" s="347"/>
      <c r="D9" s="5"/>
      <c r="E9" s="347"/>
    </row>
    <row r="10" spans="1:11" ht="22.5">
      <c r="A10" s="272" t="s">
        <v>192</v>
      </c>
      <c r="B10" s="273"/>
      <c r="C10" s="110">
        <v>484509729732</v>
      </c>
      <c r="D10" s="273"/>
      <c r="E10" s="110">
        <v>441149412012</v>
      </c>
    </row>
    <row r="11" spans="1:11" ht="23.25" thickBot="1">
      <c r="A11" s="272" t="s">
        <v>193</v>
      </c>
      <c r="B11" s="273"/>
      <c r="C11" s="110">
        <v>9550771590</v>
      </c>
      <c r="D11" s="274"/>
      <c r="E11" s="110">
        <v>8153927866</v>
      </c>
    </row>
    <row r="12" spans="1:11" ht="23.25" thickBot="1">
      <c r="A12" s="135" t="s">
        <v>1</v>
      </c>
      <c r="B12" s="133"/>
      <c r="C12" s="113">
        <f>SUM(C10:C11)</f>
        <v>494060501322</v>
      </c>
      <c r="D12" s="133"/>
      <c r="E12" s="113">
        <f>SUM(E10:E11)</f>
        <v>449303339878</v>
      </c>
    </row>
    <row r="13" spans="1:11" ht="15.75" thickTop="1"/>
    <row r="15" spans="1:11">
      <c r="E15" s="42"/>
    </row>
    <row r="16" spans="1:11">
      <c r="A16" s="59"/>
      <c r="E16" s="42"/>
    </row>
    <row r="17" spans="5:5">
      <c r="E17" s="50"/>
    </row>
    <row r="18" spans="5:5">
      <c r="E18" s="42"/>
    </row>
    <row r="20" spans="5:5">
      <c r="E20" s="50"/>
    </row>
  </sheetData>
  <mergeCells count="8">
    <mergeCell ref="A1:E1"/>
    <mergeCell ref="A2:E2"/>
    <mergeCell ref="A3:E3"/>
    <mergeCell ref="E8:E9"/>
    <mergeCell ref="C8:C9"/>
    <mergeCell ref="A6:E6"/>
    <mergeCell ref="A8:A9"/>
    <mergeCell ref="B8:B9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E9B3-0E80-4101-A69E-C274FC9DF77B}">
  <dimension ref="A1:Y28"/>
  <sheetViews>
    <sheetView rightToLeft="1" view="pageBreakPreview" zoomScale="85" zoomScaleNormal="100" zoomScaleSheetLayoutView="85" workbookViewId="0">
      <selection activeCell="A28" sqref="A28"/>
    </sheetView>
  </sheetViews>
  <sheetFormatPr defaultColWidth="9.140625" defaultRowHeight="15.75"/>
  <cols>
    <col min="1" max="1" width="22.28515625" style="3" customWidth="1"/>
    <col min="2" max="2" width="0.42578125" style="3" customWidth="1"/>
    <col min="3" max="3" width="13.28515625" style="3" customWidth="1"/>
    <col min="4" max="4" width="0.28515625" style="3" customWidth="1"/>
    <col min="5" max="5" width="12" style="3" customWidth="1"/>
    <col min="6" max="6" width="0.28515625" style="3" customWidth="1"/>
    <col min="7" max="7" width="11.5703125" style="3" customWidth="1"/>
    <col min="8" max="8" width="0.42578125" style="3" customWidth="1"/>
    <col min="9" max="9" width="11.7109375" style="3" customWidth="1"/>
    <col min="10" max="10" width="0.28515625" style="3" customWidth="1"/>
    <col min="11" max="11" width="12.5703125" style="3" customWidth="1"/>
    <col min="12" max="12" width="0.5703125" style="3" customWidth="1"/>
    <col min="13" max="13" width="9.140625" style="3"/>
    <col min="14" max="14" width="0.42578125" style="3" customWidth="1"/>
    <col min="15" max="15" width="11" style="3" bestFit="1" customWidth="1"/>
    <col min="16" max="16" width="0.42578125" style="3" customWidth="1"/>
    <col min="17" max="17" width="9.140625" style="3" customWidth="1"/>
    <col min="18" max="18" width="0.42578125" style="3" customWidth="1"/>
    <col min="19" max="19" width="9.42578125" style="3" customWidth="1"/>
    <col min="20" max="20" width="9.140625" style="3" hidden="1" customWidth="1"/>
    <col min="21" max="21" width="9.7109375" style="3" customWidth="1"/>
    <col min="22" max="22" width="0.42578125" style="3" customWidth="1"/>
    <col min="23" max="23" width="9.140625" style="3"/>
    <col min="24" max="24" width="0.5703125" style="3" customWidth="1"/>
    <col min="25" max="25" width="9.140625" style="3"/>
    <col min="26" max="26" width="0.5703125" style="3" customWidth="1"/>
    <col min="27" max="16384" width="9.140625" style="3"/>
  </cols>
  <sheetData>
    <row r="1" spans="1:25" ht="21">
      <c r="A1" s="300" t="s">
        <v>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</row>
    <row r="2" spans="1:25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1:25" ht="21.75" thickBot="1">
      <c r="A3" s="300" t="s">
        <v>56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</row>
    <row r="4" spans="1:25" ht="25.5">
      <c r="A4" s="306" t="s">
        <v>137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1:25" ht="16.5" thickBot="1">
      <c r="A5" s="71"/>
      <c r="B5" s="71"/>
      <c r="C5" s="82"/>
      <c r="D5" s="82"/>
      <c r="E5" s="82"/>
      <c r="F5" s="82"/>
      <c r="G5" s="82"/>
      <c r="H5" s="82"/>
      <c r="I5" s="82"/>
    </row>
    <row r="6" spans="1:25" ht="16.5" thickBot="1">
      <c r="A6" s="71"/>
      <c r="B6" s="71"/>
      <c r="C6" s="307" t="s">
        <v>138</v>
      </c>
      <c r="D6" s="307"/>
      <c r="E6" s="307"/>
      <c r="F6" s="307"/>
      <c r="G6" s="307"/>
      <c r="H6" s="307"/>
      <c r="I6" s="307"/>
      <c r="K6" s="307" t="s">
        <v>139</v>
      </c>
      <c r="L6" s="307"/>
      <c r="M6" s="307"/>
      <c r="N6" s="307"/>
      <c r="O6" s="307"/>
      <c r="P6" s="307"/>
      <c r="Q6" s="307"/>
    </row>
    <row r="7" spans="1:25" ht="16.5" thickBot="1">
      <c r="A7" s="83" t="s">
        <v>35</v>
      </c>
      <c r="B7" s="71"/>
      <c r="C7" s="83" t="s">
        <v>140</v>
      </c>
      <c r="D7" s="71"/>
      <c r="E7" s="83" t="s">
        <v>141</v>
      </c>
      <c r="F7" s="71"/>
      <c r="G7" s="83" t="s">
        <v>142</v>
      </c>
      <c r="H7" s="71"/>
      <c r="I7" s="83" t="s">
        <v>143</v>
      </c>
      <c r="K7" s="83" t="s">
        <v>140</v>
      </c>
      <c r="L7" s="71"/>
      <c r="M7" s="83" t="s">
        <v>141</v>
      </c>
      <c r="N7" s="71"/>
      <c r="O7" s="83" t="s">
        <v>142</v>
      </c>
      <c r="P7" s="71"/>
      <c r="Q7" s="83" t="s">
        <v>143</v>
      </c>
    </row>
    <row r="8" spans="1:25">
      <c r="A8" s="11" t="s">
        <v>144</v>
      </c>
      <c r="B8" s="11"/>
      <c r="C8" s="63" t="s">
        <v>145</v>
      </c>
      <c r="D8" s="60"/>
      <c r="E8" s="63" t="s">
        <v>145</v>
      </c>
      <c r="F8" s="60"/>
      <c r="G8" s="60" t="s">
        <v>145</v>
      </c>
      <c r="H8" s="60"/>
      <c r="I8" s="63" t="s">
        <v>145</v>
      </c>
      <c r="K8" s="63" t="s">
        <v>145</v>
      </c>
      <c r="L8" s="60"/>
      <c r="M8" s="63" t="s">
        <v>145</v>
      </c>
      <c r="N8" s="60"/>
      <c r="O8" s="60" t="s">
        <v>145</v>
      </c>
      <c r="P8" s="60"/>
      <c r="Q8" s="63" t="s">
        <v>145</v>
      </c>
    </row>
    <row r="9" spans="1:25">
      <c r="A9" s="11" t="s">
        <v>144</v>
      </c>
      <c r="B9" s="11"/>
      <c r="C9" s="63" t="s">
        <v>145</v>
      </c>
      <c r="D9" s="60"/>
      <c r="E9" s="63" t="s">
        <v>145</v>
      </c>
      <c r="F9" s="60"/>
      <c r="G9" s="63" t="s">
        <v>145</v>
      </c>
      <c r="H9" s="63"/>
      <c r="I9" s="63" t="s">
        <v>145</v>
      </c>
      <c r="K9" s="63" t="s">
        <v>145</v>
      </c>
      <c r="L9" s="60"/>
      <c r="M9" s="63" t="s">
        <v>145</v>
      </c>
      <c r="N9" s="60"/>
      <c r="O9" s="63" t="s">
        <v>145</v>
      </c>
      <c r="P9" s="63"/>
      <c r="Q9" s="63" t="s">
        <v>145</v>
      </c>
    </row>
    <row r="10" spans="1:25" ht="2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>
      <c r="A12" s="306" t="s">
        <v>146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</row>
    <row r="13" spans="1:25" ht="16.5" thickBot="1">
      <c r="A13" s="71"/>
      <c r="B13" s="7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8"/>
      <c r="O13" s="82"/>
    </row>
    <row r="14" spans="1:25" ht="18.600000000000001" customHeight="1" thickBot="1">
      <c r="A14" s="71"/>
      <c r="B14" s="71"/>
      <c r="C14" s="307" t="s">
        <v>138</v>
      </c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69"/>
      <c r="O14" s="307" t="s">
        <v>139</v>
      </c>
      <c r="P14" s="307"/>
      <c r="Q14" s="307"/>
      <c r="R14" s="307"/>
      <c r="S14" s="307"/>
      <c r="T14" s="307"/>
      <c r="U14" s="307"/>
      <c r="V14" s="307"/>
      <c r="W14" s="307"/>
      <c r="X14" s="307"/>
      <c r="Y14" s="307"/>
    </row>
    <row r="15" spans="1:25" ht="16.5" thickBot="1">
      <c r="A15" s="83" t="s">
        <v>35</v>
      </c>
      <c r="B15" s="71"/>
      <c r="C15" s="83" t="s">
        <v>147</v>
      </c>
      <c r="D15" s="78"/>
      <c r="E15" s="83" t="s">
        <v>148</v>
      </c>
      <c r="F15" s="78"/>
      <c r="G15" s="83" t="s">
        <v>149</v>
      </c>
      <c r="H15" s="78"/>
      <c r="I15" s="83" t="s">
        <v>69</v>
      </c>
      <c r="J15" s="78"/>
      <c r="K15" s="83" t="s">
        <v>141</v>
      </c>
      <c r="L15" s="71"/>
      <c r="M15" s="83" t="s">
        <v>142</v>
      </c>
      <c r="O15" s="83" t="s">
        <v>147</v>
      </c>
      <c r="P15" s="78"/>
      <c r="Q15" s="83" t="s">
        <v>148</v>
      </c>
      <c r="R15" s="78"/>
      <c r="S15" s="84" t="s">
        <v>149</v>
      </c>
      <c r="T15" s="78"/>
      <c r="U15" s="83" t="s">
        <v>69</v>
      </c>
      <c r="V15" s="78"/>
      <c r="W15" s="83" t="s">
        <v>141</v>
      </c>
      <c r="X15" s="71"/>
      <c r="Y15" s="83" t="s">
        <v>142</v>
      </c>
    </row>
    <row r="16" spans="1:25">
      <c r="A16" s="11" t="s">
        <v>144</v>
      </c>
      <c r="B16" s="11"/>
      <c r="C16" s="63" t="s">
        <v>145</v>
      </c>
      <c r="D16" s="63"/>
      <c r="E16" s="63" t="s">
        <v>145</v>
      </c>
      <c r="F16" s="63"/>
      <c r="G16" s="63" t="s">
        <v>145</v>
      </c>
      <c r="H16" s="63"/>
      <c r="I16" s="63" t="s">
        <v>145</v>
      </c>
      <c r="J16" s="63"/>
      <c r="K16" s="63" t="s">
        <v>145</v>
      </c>
      <c r="L16" s="60"/>
      <c r="M16" s="60" t="s">
        <v>145</v>
      </c>
      <c r="O16" s="63" t="s">
        <v>145</v>
      </c>
      <c r="P16" s="63"/>
      <c r="Q16" s="63" t="s">
        <v>145</v>
      </c>
      <c r="R16" s="63"/>
      <c r="S16" s="63" t="s">
        <v>145</v>
      </c>
      <c r="T16" s="63"/>
      <c r="U16" s="63" t="s">
        <v>145</v>
      </c>
      <c r="V16" s="63"/>
      <c r="W16" s="63" t="s">
        <v>145</v>
      </c>
      <c r="X16" s="60"/>
      <c r="Y16" s="60" t="s">
        <v>145</v>
      </c>
    </row>
    <row r="17" spans="1:25">
      <c r="A17" s="11" t="s">
        <v>144</v>
      </c>
      <c r="B17" s="11"/>
      <c r="C17" s="63" t="s">
        <v>145</v>
      </c>
      <c r="D17" s="63"/>
      <c r="E17" s="63" t="s">
        <v>145</v>
      </c>
      <c r="F17" s="63"/>
      <c r="G17" s="63" t="s">
        <v>145</v>
      </c>
      <c r="H17" s="63"/>
      <c r="I17" s="63" t="s">
        <v>145</v>
      </c>
      <c r="J17" s="63"/>
      <c r="K17" s="63" t="s">
        <v>145</v>
      </c>
      <c r="L17" s="60"/>
      <c r="M17" s="63" t="s">
        <v>145</v>
      </c>
      <c r="O17" s="63" t="s">
        <v>145</v>
      </c>
      <c r="P17" s="63"/>
      <c r="Q17" s="63" t="s">
        <v>145</v>
      </c>
      <c r="R17" s="63"/>
      <c r="S17" s="63" t="s">
        <v>145</v>
      </c>
      <c r="T17" s="63"/>
      <c r="U17" s="63" t="s">
        <v>145</v>
      </c>
      <c r="V17" s="63"/>
      <c r="W17" s="63" t="s">
        <v>145</v>
      </c>
      <c r="X17" s="60"/>
      <c r="Y17" s="63" t="s">
        <v>145</v>
      </c>
    </row>
    <row r="18" spans="1:25" ht="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85"/>
      <c r="T19" s="85"/>
      <c r="U19" s="85"/>
      <c r="V19" s="85"/>
      <c r="W19" s="85"/>
      <c r="X19" s="85"/>
      <c r="Y19" s="85"/>
    </row>
    <row r="20" spans="1:25" ht="25.5">
      <c r="A20" s="306" t="s">
        <v>150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</row>
    <row r="21" spans="1:25" ht="16.5" thickBot="1">
      <c r="A21" s="71"/>
      <c r="B21" s="71"/>
      <c r="C21" s="82"/>
      <c r="D21" s="82"/>
      <c r="E21" s="82"/>
      <c r="R21" s="69"/>
    </row>
    <row r="22" spans="1:25" ht="18.600000000000001" customHeight="1" thickBot="1">
      <c r="A22" s="71"/>
      <c r="B22" s="71"/>
      <c r="C22" s="307" t="s">
        <v>138</v>
      </c>
      <c r="D22" s="307"/>
      <c r="E22" s="307"/>
      <c r="F22" s="307"/>
      <c r="G22" s="307"/>
      <c r="H22" s="307"/>
      <c r="I22" s="307"/>
      <c r="J22" s="69"/>
      <c r="K22" s="307" t="s">
        <v>138</v>
      </c>
      <c r="L22" s="307"/>
      <c r="M22" s="307"/>
      <c r="N22" s="307"/>
      <c r="O22" s="307"/>
      <c r="P22" s="307"/>
      <c r="Q22" s="307"/>
      <c r="R22" s="86"/>
      <c r="S22" s="86"/>
      <c r="T22" s="86"/>
      <c r="U22" s="86"/>
    </row>
    <row r="23" spans="1:25" ht="16.5" thickBot="1">
      <c r="A23" s="83" t="s">
        <v>35</v>
      </c>
      <c r="B23" s="71"/>
      <c r="C23" s="83" t="s">
        <v>148</v>
      </c>
      <c r="D23" s="78"/>
      <c r="E23" s="83" t="s">
        <v>69</v>
      </c>
      <c r="F23" s="78"/>
      <c r="G23" s="83" t="s">
        <v>141</v>
      </c>
      <c r="H23" s="71"/>
      <c r="I23" s="83" t="s">
        <v>142</v>
      </c>
      <c r="K23" s="83" t="s">
        <v>148</v>
      </c>
      <c r="L23" s="78"/>
      <c r="M23" s="83" t="s">
        <v>69</v>
      </c>
      <c r="N23" s="78"/>
      <c r="O23" s="83" t="s">
        <v>141</v>
      </c>
      <c r="P23" s="71"/>
      <c r="Q23" s="83" t="s">
        <v>142</v>
      </c>
      <c r="R23" s="78"/>
      <c r="S23" s="78"/>
      <c r="T23" s="78"/>
      <c r="U23" s="78"/>
    </row>
    <row r="24" spans="1:25">
      <c r="A24" s="11" t="s">
        <v>144</v>
      </c>
      <c r="B24" s="11"/>
      <c r="C24" s="63" t="s">
        <v>145</v>
      </c>
      <c r="D24" s="63"/>
      <c r="E24" s="63" t="s">
        <v>145</v>
      </c>
      <c r="F24" s="63"/>
      <c r="G24" s="63" t="s">
        <v>145</v>
      </c>
      <c r="H24" s="60"/>
      <c r="I24" s="60" t="s">
        <v>145</v>
      </c>
      <c r="K24" s="63" t="s">
        <v>145</v>
      </c>
      <c r="L24" s="63"/>
      <c r="M24" s="63" t="s">
        <v>145</v>
      </c>
      <c r="N24" s="63"/>
      <c r="O24" s="63" t="s">
        <v>145</v>
      </c>
      <c r="P24" s="60"/>
      <c r="Q24" s="60" t="s">
        <v>145</v>
      </c>
      <c r="R24" s="63"/>
      <c r="S24" s="37"/>
      <c r="T24" s="49"/>
      <c r="U24" s="49"/>
    </row>
    <row r="25" spans="1:25">
      <c r="A25" s="11" t="s">
        <v>144</v>
      </c>
      <c r="B25" s="11"/>
      <c r="C25" s="63" t="s">
        <v>145</v>
      </c>
      <c r="D25" s="63"/>
      <c r="E25" s="63" t="s">
        <v>145</v>
      </c>
      <c r="F25" s="63"/>
      <c r="G25" s="63" t="s">
        <v>145</v>
      </c>
      <c r="H25" s="60"/>
      <c r="I25" s="63" t="s">
        <v>145</v>
      </c>
      <c r="K25" s="63" t="s">
        <v>145</v>
      </c>
      <c r="L25" s="63"/>
      <c r="M25" s="63" t="s">
        <v>145</v>
      </c>
      <c r="N25" s="63"/>
      <c r="O25" s="63" t="s">
        <v>145</v>
      </c>
      <c r="P25" s="60"/>
      <c r="Q25" s="63" t="s">
        <v>145</v>
      </c>
      <c r="R25" s="63"/>
      <c r="S25" s="37"/>
      <c r="T25" s="49"/>
      <c r="U25" s="37"/>
    </row>
    <row r="26" spans="1:25">
      <c r="S26" s="69"/>
      <c r="T26" s="69"/>
      <c r="U26" s="69"/>
    </row>
    <row r="27" spans="1:25">
      <c r="S27" s="69"/>
      <c r="T27" s="69"/>
      <c r="U27" s="69"/>
    </row>
    <row r="28" spans="1:25">
      <c r="S28" s="69"/>
      <c r="T28" s="69"/>
      <c r="U28" s="69"/>
    </row>
  </sheetData>
  <mergeCells count="12">
    <mergeCell ref="A1:Q1"/>
    <mergeCell ref="A2:Q2"/>
    <mergeCell ref="A3:Q3"/>
    <mergeCell ref="A4:Q4"/>
    <mergeCell ref="C6:I6"/>
    <mergeCell ref="K6:Q6"/>
    <mergeCell ref="A12:Q12"/>
    <mergeCell ref="C14:M14"/>
    <mergeCell ref="O14:Y14"/>
    <mergeCell ref="A20:Q20"/>
    <mergeCell ref="C22:I22"/>
    <mergeCell ref="K22:Q22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4AEA-3F08-4D62-848C-8A7DEFCF18B9}">
  <sheetPr>
    <tabColor theme="9" tint="0.59999389629810485"/>
  </sheetPr>
  <dimension ref="A1:AA35"/>
  <sheetViews>
    <sheetView rightToLeft="1" view="pageBreakPreview" zoomScale="106" zoomScaleNormal="100" zoomScaleSheetLayoutView="106" workbookViewId="0">
      <selection activeCell="A17" sqref="A17"/>
    </sheetView>
  </sheetViews>
  <sheetFormatPr defaultColWidth="9.140625" defaultRowHeight="15.75"/>
  <cols>
    <col min="1" max="1" width="35" style="3" customWidth="1"/>
    <col min="2" max="2" width="1.140625" style="3" customWidth="1"/>
    <col min="3" max="3" width="14.42578125" style="3" bestFit="1" customWidth="1"/>
    <col min="4" max="4" width="0.85546875" style="3" customWidth="1"/>
    <col min="5" max="5" width="20.42578125" style="3" bestFit="1" customWidth="1"/>
    <col min="6" max="6" width="1.28515625" style="3" customWidth="1"/>
    <col min="7" max="7" width="21.28515625" style="3" bestFit="1" customWidth="1"/>
    <col min="8" max="8" width="0.5703125" style="3" customWidth="1"/>
    <col min="9" max="9" width="17.85546875" style="3" bestFit="1" customWidth="1"/>
    <col min="10" max="10" width="0.85546875" style="3" customWidth="1"/>
    <col min="11" max="11" width="24" style="3" bestFit="1" customWidth="1"/>
    <col min="12" max="12" width="0.5703125" style="3" customWidth="1"/>
    <col min="13" max="13" width="18.5703125" style="3" bestFit="1" customWidth="1"/>
    <col min="14" max="14" width="1" style="3" customWidth="1"/>
    <col min="15" max="15" width="26.7109375" style="3" customWidth="1"/>
    <col min="16" max="16" width="0.5703125" style="3" customWidth="1"/>
    <col min="17" max="17" width="14.7109375" style="3" customWidth="1"/>
    <col min="18" max="18" width="0.7109375" style="3" customWidth="1"/>
    <col min="19" max="19" width="14.42578125" style="3" customWidth="1"/>
    <col min="20" max="20" width="0.5703125" style="3" customWidth="1"/>
    <col min="21" max="21" width="22.5703125" style="3" bestFit="1" customWidth="1"/>
    <col min="22" max="22" width="0.42578125" style="3" customWidth="1"/>
    <col min="23" max="23" width="21.7109375" style="3" bestFit="1" customWidth="1"/>
    <col min="24" max="24" width="0.7109375" style="3" customWidth="1"/>
    <col min="25" max="25" width="13.28515625" style="3" customWidth="1"/>
    <col min="26" max="26" width="13.42578125" style="3" bestFit="1" customWidth="1"/>
    <col min="27" max="16384" width="9.140625" style="3"/>
  </cols>
  <sheetData>
    <row r="1" spans="1:27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25"/>
      <c r="AA1" s="25"/>
    </row>
    <row r="2" spans="1:27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</row>
    <row r="3" spans="1:27" ht="21">
      <c r="A3" s="308" t="s">
        <v>202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25"/>
      <c r="AA3" s="25"/>
    </row>
    <row r="4" spans="1:27" ht="2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5"/>
      <c r="AA4" s="25"/>
    </row>
    <row r="5" spans="1:27" ht="2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363">
        <v>3569659105260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5"/>
      <c r="AA5" s="25"/>
    </row>
    <row r="6" spans="1:27" ht="25.5">
      <c r="A6" s="301" t="s">
        <v>183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</row>
    <row r="8" spans="1:27" ht="24.75" thickBot="1">
      <c r="A8" s="200"/>
      <c r="B8" s="205"/>
      <c r="C8" s="295" t="s">
        <v>178</v>
      </c>
      <c r="D8" s="295"/>
      <c r="E8" s="295"/>
      <c r="F8" s="295"/>
      <c r="G8" s="295"/>
      <c r="H8" s="205"/>
      <c r="I8" s="302" t="s">
        <v>11</v>
      </c>
      <c r="J8" s="302"/>
      <c r="K8" s="302"/>
      <c r="L8" s="302"/>
      <c r="M8" s="302"/>
      <c r="N8" s="302"/>
      <c r="O8" s="302"/>
      <c r="P8" s="144"/>
      <c r="Q8" s="295" t="s">
        <v>203</v>
      </c>
      <c r="R8" s="295"/>
      <c r="S8" s="295"/>
      <c r="T8" s="295"/>
      <c r="U8" s="295"/>
      <c r="V8" s="295"/>
      <c r="W8" s="295"/>
      <c r="X8" s="295"/>
      <c r="Y8" s="295"/>
    </row>
    <row r="9" spans="1:27" ht="33.75" customHeight="1">
      <c r="A9" s="299" t="s">
        <v>201</v>
      </c>
      <c r="B9" s="209"/>
      <c r="C9" s="305" t="s">
        <v>151</v>
      </c>
      <c r="D9" s="299"/>
      <c r="E9" s="305" t="s">
        <v>0</v>
      </c>
      <c r="F9" s="299"/>
      <c r="G9" s="294" t="s">
        <v>25</v>
      </c>
      <c r="H9" s="230"/>
      <c r="I9" s="296" t="s">
        <v>152</v>
      </c>
      <c r="J9" s="296"/>
      <c r="K9" s="296"/>
      <c r="L9" s="231"/>
      <c r="M9" s="296" t="s">
        <v>153</v>
      </c>
      <c r="N9" s="296"/>
      <c r="O9" s="296"/>
      <c r="P9" s="144"/>
      <c r="Q9" s="297" t="s">
        <v>2</v>
      </c>
      <c r="R9" s="299"/>
      <c r="S9" s="294" t="s">
        <v>154</v>
      </c>
      <c r="T9" s="200"/>
      <c r="U9" s="297" t="s">
        <v>0</v>
      </c>
      <c r="V9" s="299"/>
      <c r="W9" s="294" t="s">
        <v>25</v>
      </c>
      <c r="X9" s="230"/>
      <c r="Y9" s="294" t="s">
        <v>28</v>
      </c>
    </row>
    <row r="10" spans="1:27" ht="33.75" customHeight="1" thickBot="1">
      <c r="A10" s="295"/>
      <c r="B10" s="209"/>
      <c r="C10" s="298"/>
      <c r="D10" s="299"/>
      <c r="E10" s="298"/>
      <c r="F10" s="299"/>
      <c r="G10" s="295"/>
      <c r="H10" s="230"/>
      <c r="I10" s="105" t="s">
        <v>2</v>
      </c>
      <c r="J10" s="105"/>
      <c r="K10" s="105" t="s">
        <v>0</v>
      </c>
      <c r="L10" s="93"/>
      <c r="M10" s="105" t="s">
        <v>2</v>
      </c>
      <c r="N10" s="105"/>
      <c r="O10" s="105" t="s">
        <v>53</v>
      </c>
      <c r="P10" s="144"/>
      <c r="Q10" s="298"/>
      <c r="R10" s="299"/>
      <c r="S10" s="295"/>
      <c r="T10" s="200"/>
      <c r="U10" s="298"/>
      <c r="V10" s="299"/>
      <c r="W10" s="295"/>
      <c r="X10" s="230"/>
      <c r="Y10" s="295"/>
    </row>
    <row r="11" spans="1:27" ht="9.75" customHeight="1">
      <c r="A11" s="258"/>
      <c r="B11" s="209"/>
      <c r="C11" s="259"/>
      <c r="D11" s="241"/>
      <c r="E11" s="259"/>
      <c r="F11" s="241"/>
      <c r="G11" s="258"/>
      <c r="H11" s="243"/>
      <c r="I11" s="246"/>
      <c r="J11" s="246"/>
      <c r="K11" s="246"/>
      <c r="L11" s="93"/>
      <c r="M11" s="246"/>
      <c r="N11" s="246"/>
      <c r="O11" s="246"/>
      <c r="P11" s="144"/>
      <c r="Q11" s="259"/>
      <c r="R11" s="241"/>
      <c r="S11" s="258"/>
      <c r="T11" s="241"/>
      <c r="U11" s="259"/>
      <c r="V11" s="241"/>
      <c r="W11" s="258"/>
      <c r="X11" s="243"/>
      <c r="Y11" s="258"/>
    </row>
    <row r="12" spans="1:27" ht="24">
      <c r="A12" s="205" t="s">
        <v>106</v>
      </c>
      <c r="B12" s="205"/>
      <c r="C12" s="166">
        <v>1292553</v>
      </c>
      <c r="D12" s="232"/>
      <c r="E12" s="166">
        <v>30972447543</v>
      </c>
      <c r="F12" s="232"/>
      <c r="G12" s="166">
        <v>32579151393</v>
      </c>
      <c r="H12" s="233"/>
      <c r="I12" s="234">
        <v>0</v>
      </c>
      <c r="J12" s="234"/>
      <c r="K12" s="234">
        <v>0</v>
      </c>
      <c r="L12" s="235">
        <v>6720178413</v>
      </c>
      <c r="M12" s="234">
        <v>-1133134</v>
      </c>
      <c r="N12" s="234"/>
      <c r="O12" s="234">
        <v>-29060646322</v>
      </c>
      <c r="P12" s="235"/>
      <c r="Q12" s="234">
        <v>159419</v>
      </c>
      <c r="R12" s="233"/>
      <c r="S12" s="233">
        <v>25759</v>
      </c>
      <c r="T12" s="233"/>
      <c r="U12" s="234">
        <v>3820034161</v>
      </c>
      <c r="V12" s="233"/>
      <c r="W12" s="234">
        <v>4105704057</v>
      </c>
      <c r="X12" s="233"/>
      <c r="Y12" s="236">
        <f>W12/' سهام'!$AA$11</f>
        <v>1.1501669867999781E-3</v>
      </c>
      <c r="Z12" s="40"/>
      <c r="AA12" s="72"/>
    </row>
    <row r="13" spans="1:27" ht="24">
      <c r="A13" s="205" t="s">
        <v>107</v>
      </c>
      <c r="B13" s="205"/>
      <c r="C13" s="166">
        <v>3004272</v>
      </c>
      <c r="D13" s="232"/>
      <c r="E13" s="166">
        <v>36112125924</v>
      </c>
      <c r="F13" s="232"/>
      <c r="G13" s="166">
        <v>36239174116</v>
      </c>
      <c r="H13" s="234"/>
      <c r="I13" s="234">
        <v>217576886</v>
      </c>
      <c r="J13" s="234"/>
      <c r="K13" s="166">
        <v>2658408692111</v>
      </c>
      <c r="L13" s="235">
        <v>3994220264149</v>
      </c>
      <c r="M13" s="234">
        <v>-217856620</v>
      </c>
      <c r="N13" s="234"/>
      <c r="O13" s="234">
        <v>-2657374443638</v>
      </c>
      <c r="P13" s="235"/>
      <c r="Q13" s="234">
        <v>2724538</v>
      </c>
      <c r="R13" s="233"/>
      <c r="S13" s="233">
        <v>12308</v>
      </c>
      <c r="T13" s="233"/>
      <c r="U13" s="234">
        <v>14293623873</v>
      </c>
      <c r="V13" s="233"/>
      <c r="W13" s="234">
        <v>33532356193</v>
      </c>
      <c r="X13" s="234"/>
      <c r="Y13" s="236">
        <f>W13/' سهام'!$AA$11</f>
        <v>9.3937138545215886E-3</v>
      </c>
      <c r="Z13" s="40"/>
      <c r="AA13" s="72"/>
    </row>
    <row r="14" spans="1:27" ht="24">
      <c r="A14" s="205" t="s">
        <v>108</v>
      </c>
      <c r="B14" s="205"/>
      <c r="C14" s="166">
        <v>483897</v>
      </c>
      <c r="D14" s="232"/>
      <c r="E14" s="166">
        <v>5999995894</v>
      </c>
      <c r="F14" s="232"/>
      <c r="G14" s="166">
        <v>6259485512</v>
      </c>
      <c r="H14" s="234"/>
      <c r="I14" s="234">
        <v>0</v>
      </c>
      <c r="J14" s="234"/>
      <c r="K14" s="234">
        <v>0</v>
      </c>
      <c r="L14" s="235">
        <v>0</v>
      </c>
      <c r="M14" s="234">
        <v>0</v>
      </c>
      <c r="N14" s="234"/>
      <c r="O14" s="234">
        <v>0</v>
      </c>
      <c r="P14" s="235"/>
      <c r="Q14" s="234">
        <v>483897</v>
      </c>
      <c r="R14" s="233"/>
      <c r="S14" s="233">
        <v>13215</v>
      </c>
      <c r="T14" s="233"/>
      <c r="U14" s="234">
        <v>5999995894</v>
      </c>
      <c r="V14" s="233"/>
      <c r="W14" s="234">
        <v>6393499848</v>
      </c>
      <c r="X14" s="234"/>
      <c r="Y14" s="236">
        <f>W14/' سهام'!$AA$11</f>
        <v>1.791067342699191E-3</v>
      </c>
      <c r="Z14" s="40"/>
      <c r="AA14" s="72"/>
    </row>
    <row r="15" spans="1:27" ht="24">
      <c r="A15" s="205" t="s">
        <v>207</v>
      </c>
      <c r="B15" s="205"/>
      <c r="C15" s="166">
        <v>0</v>
      </c>
      <c r="D15" s="232"/>
      <c r="E15" s="166">
        <v>0</v>
      </c>
      <c r="F15" s="232"/>
      <c r="G15" s="166">
        <v>0</v>
      </c>
      <c r="H15" s="234"/>
      <c r="I15" s="234">
        <v>18000000</v>
      </c>
      <c r="J15" s="234"/>
      <c r="K15" s="234">
        <v>200125516500</v>
      </c>
      <c r="L15" s="235"/>
      <c r="M15" s="234">
        <v>0</v>
      </c>
      <c r="N15" s="234"/>
      <c r="O15" s="234">
        <v>0</v>
      </c>
      <c r="P15" s="235"/>
      <c r="Q15" s="234">
        <v>18000000</v>
      </c>
      <c r="R15" s="233"/>
      <c r="S15" s="233">
        <v>11132</v>
      </c>
      <c r="T15" s="233"/>
      <c r="U15" s="234">
        <v>200125516500</v>
      </c>
      <c r="V15" s="233"/>
      <c r="W15" s="234">
        <v>200338429500</v>
      </c>
      <c r="X15" s="234"/>
      <c r="Y15" s="236">
        <f>W15/' سهام'!$AA$11</f>
        <v>5.612256621501905E-2</v>
      </c>
      <c r="Z15" s="40"/>
      <c r="AA15" s="72"/>
    </row>
    <row r="16" spans="1:27" ht="24">
      <c r="A16" s="205" t="s">
        <v>206</v>
      </c>
      <c r="B16" s="205"/>
      <c r="C16" s="166">
        <v>0</v>
      </c>
      <c r="D16" s="232"/>
      <c r="E16" s="166">
        <v>0</v>
      </c>
      <c r="F16" s="232"/>
      <c r="G16" s="166">
        <v>0</v>
      </c>
      <c r="H16" s="234"/>
      <c r="I16" s="234">
        <v>10695007</v>
      </c>
      <c r="J16" s="234"/>
      <c r="K16" s="234">
        <v>157706052487</v>
      </c>
      <c r="L16" s="235"/>
      <c r="M16" s="234">
        <v>0</v>
      </c>
      <c r="N16" s="234"/>
      <c r="O16" s="234">
        <v>0</v>
      </c>
      <c r="P16" s="235"/>
      <c r="Q16" s="234">
        <v>10695007</v>
      </c>
      <c r="R16" s="233"/>
      <c r="S16" s="233">
        <v>14743</v>
      </c>
      <c r="T16" s="233"/>
      <c r="U16" s="234">
        <v>157706052487</v>
      </c>
      <c r="V16" s="233"/>
      <c r="W16" s="234">
        <v>157646923859</v>
      </c>
      <c r="X16" s="234"/>
      <c r="Y16" s="236">
        <f>W16/' سهام'!$AA$11</f>
        <v>4.416301927170091E-2</v>
      </c>
      <c r="Z16" s="40"/>
      <c r="AA16" s="72"/>
    </row>
    <row r="17" spans="1:27" ht="24">
      <c r="A17" s="205" t="s">
        <v>205</v>
      </c>
      <c r="B17" s="205"/>
      <c r="C17" s="166">
        <v>0</v>
      </c>
      <c r="D17" s="232"/>
      <c r="E17" s="166">
        <v>0</v>
      </c>
      <c r="F17" s="232"/>
      <c r="G17" s="166">
        <v>0</v>
      </c>
      <c r="H17" s="234"/>
      <c r="I17" s="234">
        <v>211430</v>
      </c>
      <c r="J17" s="234"/>
      <c r="K17" s="234">
        <v>14293623873</v>
      </c>
      <c r="L17" s="235"/>
      <c r="M17" s="234">
        <v>0</v>
      </c>
      <c r="N17" s="234"/>
      <c r="O17" s="234">
        <v>0</v>
      </c>
      <c r="P17" s="235"/>
      <c r="Q17" s="234">
        <v>211430</v>
      </c>
      <c r="R17" s="233"/>
      <c r="S17" s="233">
        <v>68245</v>
      </c>
      <c r="T17" s="233"/>
      <c r="U17" s="234">
        <v>14293623873</v>
      </c>
      <c r="V17" s="233"/>
      <c r="W17" s="234">
        <v>14426334904</v>
      </c>
      <c r="X17" s="234"/>
      <c r="Y17" s="236">
        <f>W17/' سهام'!$AA$11</f>
        <v>4.0413760750269857E-3</v>
      </c>
      <c r="Z17" s="40"/>
      <c r="AA17" s="72"/>
    </row>
    <row r="18" spans="1:27" ht="24.75" thickBot="1">
      <c r="A18" s="205" t="s">
        <v>168</v>
      </c>
      <c r="B18" s="205"/>
      <c r="C18" s="166">
        <v>537671</v>
      </c>
      <c r="D18" s="232"/>
      <c r="E18" s="166">
        <v>9272261602</v>
      </c>
      <c r="F18" s="232"/>
      <c r="G18" s="166">
        <v>9377911906</v>
      </c>
      <c r="H18" s="234"/>
      <c r="I18" s="234">
        <v>537671</v>
      </c>
      <c r="J18" s="234"/>
      <c r="K18" s="234">
        <v>9272261602</v>
      </c>
      <c r="L18" s="235"/>
      <c r="M18" s="234">
        <v>-537671</v>
      </c>
      <c r="N18" s="234"/>
      <c r="O18" s="234">
        <v>-9444033066</v>
      </c>
      <c r="P18" s="235"/>
      <c r="Q18" s="234">
        <v>537671</v>
      </c>
      <c r="R18" s="233"/>
      <c r="S18" s="233">
        <v>0</v>
      </c>
      <c r="T18" s="233"/>
      <c r="U18" s="234">
        <v>0</v>
      </c>
      <c r="V18" s="233"/>
      <c r="W18" s="234">
        <v>0</v>
      </c>
      <c r="X18" s="234"/>
      <c r="Y18" s="236">
        <f>W18/' سهام'!$AA$11</f>
        <v>0</v>
      </c>
      <c r="Z18" s="40"/>
      <c r="AA18" s="72"/>
    </row>
    <row r="19" spans="1:27" ht="24.75" thickBot="1">
      <c r="A19" s="205" t="s">
        <v>1</v>
      </c>
      <c r="B19" s="205"/>
      <c r="C19" s="257"/>
      <c r="D19" s="200"/>
      <c r="E19" s="175">
        <f>SUM(E12:E18)</f>
        <v>82356830963</v>
      </c>
      <c r="F19" s="200"/>
      <c r="G19" s="175">
        <f>SUM(G12:G18)</f>
        <v>84455722927</v>
      </c>
      <c r="H19" s="200"/>
      <c r="I19" s="175">
        <f>SUM(I12:I18)</f>
        <v>247020994</v>
      </c>
      <c r="J19" s="234"/>
      <c r="K19" s="175">
        <f>SUM(K12:K18)</f>
        <v>3039806146573</v>
      </c>
      <c r="L19" s="144"/>
      <c r="M19" s="175">
        <f>SUM(M12:M18)</f>
        <v>-219527425</v>
      </c>
      <c r="N19" s="234"/>
      <c r="O19" s="175">
        <f>SUM(O12:O18)</f>
        <v>-2695879123026</v>
      </c>
      <c r="P19" s="144"/>
      <c r="Q19" s="175">
        <f>SUM(Q12:Q18)</f>
        <v>32811962</v>
      </c>
      <c r="R19" s="200"/>
      <c r="S19" s="144"/>
      <c r="T19" s="200"/>
      <c r="U19" s="175">
        <f>SUM(U12:U18)</f>
        <v>396238846788</v>
      </c>
      <c r="V19" s="200"/>
      <c r="W19" s="175">
        <f>SUM(W12:W18)</f>
        <v>416443248361</v>
      </c>
      <c r="X19" s="200"/>
      <c r="Y19" s="177">
        <f>SUM(Y12:Y18)</f>
        <v>0.11666190974576771</v>
      </c>
    </row>
    <row r="20" spans="1:27" ht="24.75" thickTop="1">
      <c r="A20" s="107"/>
      <c r="B20" s="107"/>
      <c r="C20" s="107"/>
      <c r="D20" s="107"/>
      <c r="E20" s="107"/>
      <c r="F20" s="107"/>
      <c r="G20" s="107"/>
      <c r="H20" s="107"/>
      <c r="I20" s="107"/>
      <c r="J20" s="234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2" spans="1:27">
      <c r="M22" s="72"/>
    </row>
    <row r="23" spans="1:27">
      <c r="E23" s="72"/>
      <c r="M23" s="72"/>
      <c r="O23" s="72"/>
    </row>
    <row r="24" spans="1:27">
      <c r="C24" s="72"/>
      <c r="G24" s="72"/>
      <c r="I24" s="72"/>
    </row>
    <row r="35" spans="25:25" ht="18">
      <c r="Y35" s="97"/>
    </row>
  </sheetData>
  <mergeCells count="23">
    <mergeCell ref="A1:Y1"/>
    <mergeCell ref="A2:Y2"/>
    <mergeCell ref="A3:Y3"/>
    <mergeCell ref="A6:Y6"/>
    <mergeCell ref="C8:G8"/>
    <mergeCell ref="I8:O8"/>
    <mergeCell ref="Q8:Y8"/>
    <mergeCell ref="Z2:AA2"/>
    <mergeCell ref="A9:A10"/>
    <mergeCell ref="C9:C10"/>
    <mergeCell ref="D9:D10"/>
    <mergeCell ref="E9:E10"/>
    <mergeCell ref="F9:F10"/>
    <mergeCell ref="V9:V10"/>
    <mergeCell ref="W9:W10"/>
    <mergeCell ref="Y9:Y10"/>
    <mergeCell ref="I9:K9"/>
    <mergeCell ref="M9:O9"/>
    <mergeCell ref="Q9:Q10"/>
    <mergeCell ref="R9:R10"/>
    <mergeCell ref="S9:S10"/>
    <mergeCell ref="U9:U10"/>
    <mergeCell ref="G9:G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L31"/>
  <sheetViews>
    <sheetView rightToLeft="1" view="pageBreakPreview" zoomScale="115" zoomScaleNormal="100" zoomScaleSheetLayoutView="115" workbookViewId="0">
      <selection activeCell="Q15" sqref="Q15"/>
    </sheetView>
  </sheetViews>
  <sheetFormatPr defaultColWidth="9.140625" defaultRowHeight="15.75"/>
  <cols>
    <col min="1" max="1" width="37.42578125" style="14" bestFit="1" customWidth="1"/>
    <col min="2" max="2" width="0.5703125" style="14" customWidth="1"/>
    <col min="3" max="3" width="9" style="14" customWidth="1"/>
    <col min="4" max="4" width="0.5703125" style="14" customWidth="1"/>
    <col min="5" max="5" width="12.85546875" style="14" customWidth="1"/>
    <col min="6" max="6" width="0.5703125" style="14" customWidth="1"/>
    <col min="7" max="7" width="12.85546875" style="14" bestFit="1" customWidth="1"/>
    <col min="8" max="8" width="0.5703125" style="14" customWidth="1"/>
    <col min="9" max="9" width="10.5703125" style="14" bestFit="1" customWidth="1"/>
    <col min="10" max="10" width="0.42578125" style="14" customWidth="1"/>
    <col min="11" max="11" width="6.85546875" style="14" customWidth="1"/>
    <col min="12" max="12" width="0.7109375" style="14" customWidth="1"/>
    <col min="13" max="13" width="11.140625" style="14" bestFit="1" customWidth="1"/>
    <col min="14" max="14" width="0.28515625" style="14" customWidth="1"/>
    <col min="15" max="15" width="10" style="14" customWidth="1"/>
    <col min="16" max="16" width="0.42578125" style="14" customWidth="1"/>
    <col min="17" max="17" width="18.85546875" style="14" bestFit="1" customWidth="1"/>
    <col min="18" max="18" width="0.5703125" style="14" customWidth="1"/>
    <col min="19" max="19" width="18.5703125" style="14" bestFit="1" customWidth="1"/>
    <col min="20" max="20" width="0.5703125" style="14" customWidth="1"/>
    <col min="21" max="21" width="10" style="14" customWidth="1"/>
    <col min="22" max="22" width="0.7109375" style="64" customWidth="1"/>
    <col min="23" max="23" width="17.7109375" style="14" bestFit="1" customWidth="1"/>
    <col min="24" max="24" width="0.5703125" style="14" customWidth="1"/>
    <col min="25" max="25" width="11.140625" style="14" customWidth="1"/>
    <col min="26" max="26" width="1" style="64" customWidth="1"/>
    <col min="27" max="27" width="17.85546875" style="14" bestFit="1" customWidth="1"/>
    <col min="28" max="28" width="0.5703125" style="14" customWidth="1"/>
    <col min="29" max="29" width="10.140625" style="14" bestFit="1" customWidth="1"/>
    <col min="30" max="30" width="0.42578125" style="14" customWidth="1"/>
    <col min="31" max="31" width="11.42578125" style="14" customWidth="1"/>
    <col min="32" max="32" width="0.7109375" style="14" customWidth="1"/>
    <col min="33" max="33" width="18.5703125" style="14" bestFit="1" customWidth="1"/>
    <col min="34" max="34" width="0.85546875" style="14" customWidth="1"/>
    <col min="35" max="35" width="18.7109375" style="14" bestFit="1" customWidth="1"/>
    <col min="36" max="36" width="0.42578125" style="14" customWidth="1"/>
    <col min="37" max="37" width="10.7109375" style="14" customWidth="1"/>
    <col min="38" max="16384" width="9.140625" style="14"/>
  </cols>
  <sheetData>
    <row r="1" spans="1:38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</row>
    <row r="2" spans="1:38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</row>
    <row r="3" spans="1:38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</row>
    <row r="4" spans="1:38" s="64" customFormat="1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</row>
    <row r="5" spans="1:38" s="64" customFormat="1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361">
        <v>3569659105260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</row>
    <row r="6" spans="1:38" ht="25.5">
      <c r="A6" s="301" t="s">
        <v>95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</row>
    <row r="7" spans="1:38" ht="12.75" customHeight="1"/>
    <row r="8" spans="1:38" ht="21.75" thickBot="1">
      <c r="A8" s="310" t="s">
        <v>24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199"/>
      <c r="O8" s="311" t="s">
        <v>178</v>
      </c>
      <c r="P8" s="311"/>
      <c r="Q8" s="311"/>
      <c r="R8" s="311"/>
      <c r="S8" s="311"/>
      <c r="T8" s="103"/>
      <c r="U8" s="309" t="s">
        <v>11</v>
      </c>
      <c r="V8" s="309"/>
      <c r="W8" s="309"/>
      <c r="X8" s="309"/>
      <c r="Y8" s="309"/>
      <c r="Z8" s="309"/>
      <c r="AA8" s="309"/>
      <c r="AB8" s="100"/>
      <c r="AC8" s="310" t="s">
        <v>203</v>
      </c>
      <c r="AD8" s="310"/>
      <c r="AE8" s="310"/>
      <c r="AF8" s="310"/>
      <c r="AG8" s="310"/>
      <c r="AH8" s="310"/>
      <c r="AI8" s="310"/>
      <c r="AJ8" s="310"/>
      <c r="AK8" s="310"/>
    </row>
    <row r="9" spans="1:38" ht="35.25" customHeight="1">
      <c r="A9" s="313" t="s">
        <v>201</v>
      </c>
      <c r="B9" s="199"/>
      <c r="C9" s="316" t="s">
        <v>9</v>
      </c>
      <c r="D9" s="199"/>
      <c r="E9" s="318" t="s">
        <v>8</v>
      </c>
      <c r="F9" s="199"/>
      <c r="G9" s="312" t="s">
        <v>33</v>
      </c>
      <c r="H9" s="199"/>
      <c r="I9" s="316" t="s">
        <v>27</v>
      </c>
      <c r="J9" s="199"/>
      <c r="K9" s="318" t="s">
        <v>7</v>
      </c>
      <c r="L9" s="219"/>
      <c r="M9" s="318" t="s">
        <v>6</v>
      </c>
      <c r="N9" s="199"/>
      <c r="O9" s="314" t="s">
        <v>2</v>
      </c>
      <c r="P9" s="312"/>
      <c r="Q9" s="312" t="s">
        <v>0</v>
      </c>
      <c r="R9" s="312"/>
      <c r="S9" s="312" t="s">
        <v>25</v>
      </c>
      <c r="T9" s="199"/>
      <c r="U9" s="300" t="s">
        <v>3</v>
      </c>
      <c r="V9" s="300"/>
      <c r="W9" s="300"/>
      <c r="X9" s="100"/>
      <c r="Y9" s="319" t="s">
        <v>4</v>
      </c>
      <c r="Z9" s="319"/>
      <c r="AA9" s="319"/>
      <c r="AB9" s="100"/>
      <c r="AC9" s="314" t="s">
        <v>2</v>
      </c>
      <c r="AD9" s="313"/>
      <c r="AE9" s="312" t="s">
        <v>34</v>
      </c>
      <c r="AF9" s="199"/>
      <c r="AG9" s="312" t="s">
        <v>0</v>
      </c>
      <c r="AH9" s="313"/>
      <c r="AI9" s="312" t="s">
        <v>25</v>
      </c>
      <c r="AJ9" s="220"/>
      <c r="AK9" s="312" t="s">
        <v>26</v>
      </c>
    </row>
    <row r="10" spans="1:38" s="16" customFormat="1" ht="35.25" customHeight="1" thickBot="1">
      <c r="A10" s="310"/>
      <c r="B10" s="199"/>
      <c r="C10" s="317"/>
      <c r="D10" s="199"/>
      <c r="E10" s="317"/>
      <c r="F10" s="199"/>
      <c r="G10" s="310"/>
      <c r="H10" s="199"/>
      <c r="I10" s="317"/>
      <c r="J10" s="199"/>
      <c r="K10" s="317"/>
      <c r="L10" s="103"/>
      <c r="M10" s="317"/>
      <c r="N10" s="199"/>
      <c r="O10" s="315"/>
      <c r="P10" s="313"/>
      <c r="Q10" s="310"/>
      <c r="R10" s="313"/>
      <c r="S10" s="310"/>
      <c r="T10" s="199"/>
      <c r="U10" s="102" t="s">
        <v>2</v>
      </c>
      <c r="V10" s="102"/>
      <c r="W10" s="102" t="s">
        <v>0</v>
      </c>
      <c r="X10" s="101"/>
      <c r="Y10" s="102" t="s">
        <v>2</v>
      </c>
      <c r="Z10" s="221"/>
      <c r="AA10" s="102" t="s">
        <v>53</v>
      </c>
      <c r="AB10" s="101"/>
      <c r="AC10" s="315"/>
      <c r="AD10" s="313"/>
      <c r="AE10" s="310"/>
      <c r="AF10" s="199"/>
      <c r="AG10" s="310"/>
      <c r="AH10" s="313"/>
      <c r="AI10" s="310"/>
      <c r="AJ10" s="220"/>
      <c r="AK10" s="310"/>
    </row>
    <row r="11" spans="1:38" s="16" customFormat="1" ht="8.25" customHeight="1">
      <c r="A11" s="221"/>
      <c r="B11" s="199"/>
      <c r="C11" s="139"/>
      <c r="D11" s="199"/>
      <c r="E11" s="139"/>
      <c r="F11" s="199"/>
      <c r="G11" s="221"/>
      <c r="H11" s="199"/>
      <c r="I11" s="139"/>
      <c r="J11" s="199"/>
      <c r="K11" s="139"/>
      <c r="L11" s="103"/>
      <c r="M11" s="139"/>
      <c r="N11" s="199"/>
      <c r="O11" s="222"/>
      <c r="P11" s="199"/>
      <c r="Q11" s="221"/>
      <c r="R11" s="199"/>
      <c r="S11" s="221"/>
      <c r="T11" s="199"/>
      <c r="U11" s="199"/>
      <c r="V11" s="199"/>
      <c r="W11" s="199"/>
      <c r="X11" s="199"/>
      <c r="Y11" s="199"/>
      <c r="Z11" s="221"/>
      <c r="AA11" s="199"/>
      <c r="AB11" s="199"/>
      <c r="AC11" s="199"/>
      <c r="AD11" s="199"/>
      <c r="AE11" s="221"/>
      <c r="AF11" s="199"/>
      <c r="AG11" s="221"/>
      <c r="AH11" s="199"/>
      <c r="AI11" s="221"/>
      <c r="AJ11" s="220"/>
      <c r="AK11" s="221"/>
    </row>
    <row r="12" spans="1:38" s="64" customFormat="1" ht="27" customHeight="1">
      <c r="A12" s="260" t="s">
        <v>110</v>
      </c>
      <c r="B12" s="220"/>
      <c r="C12" s="220" t="s">
        <v>10</v>
      </c>
      <c r="D12" s="220"/>
      <c r="E12" s="261" t="s">
        <v>111</v>
      </c>
      <c r="F12" s="220"/>
      <c r="G12" s="220" t="s">
        <v>112</v>
      </c>
      <c r="H12" s="220"/>
      <c r="I12" s="220" t="s">
        <v>113</v>
      </c>
      <c r="J12" s="220"/>
      <c r="K12" s="262">
        <v>0.23</v>
      </c>
      <c r="L12" s="220"/>
      <c r="M12" s="223">
        <v>0</v>
      </c>
      <c r="N12" s="220"/>
      <c r="O12" s="265">
        <v>521386</v>
      </c>
      <c r="P12" s="223"/>
      <c r="Q12" s="265">
        <v>756487498196</v>
      </c>
      <c r="R12" s="223"/>
      <c r="S12" s="265">
        <v>781603287817</v>
      </c>
      <c r="T12" s="220"/>
      <c r="U12" s="270">
        <v>4608</v>
      </c>
      <c r="V12" s="263"/>
      <c r="W12" s="270">
        <v>7005018041</v>
      </c>
      <c r="X12" s="242"/>
      <c r="Y12" s="223">
        <v>0</v>
      </c>
      <c r="Z12" s="222"/>
      <c r="AA12" s="223">
        <v>0</v>
      </c>
      <c r="AB12" s="242"/>
      <c r="AC12" s="270">
        <v>525994</v>
      </c>
      <c r="AD12" s="271"/>
      <c r="AE12" s="270">
        <v>1523558</v>
      </c>
      <c r="AF12" s="271"/>
      <c r="AG12" s="270">
        <v>763492516237</v>
      </c>
      <c r="AH12" s="271"/>
      <c r="AI12" s="270">
        <v>803398236689</v>
      </c>
      <c r="AJ12" s="220"/>
      <c r="AK12" s="266">
        <f>AI12/' سهام'!$AA$11</f>
        <v>0.22506301386179103</v>
      </c>
      <c r="AL12" s="267"/>
    </row>
    <row r="13" spans="1:38" s="64" customFormat="1" ht="27" customHeight="1" thickBot="1">
      <c r="A13" s="260" t="s">
        <v>179</v>
      </c>
      <c r="B13" s="220"/>
      <c r="C13" s="220" t="s">
        <v>10</v>
      </c>
      <c r="D13" s="220"/>
      <c r="E13" s="261" t="s">
        <v>180</v>
      </c>
      <c r="F13" s="220"/>
      <c r="G13" s="220" t="s">
        <v>181</v>
      </c>
      <c r="H13" s="220"/>
      <c r="I13" s="220" t="s">
        <v>185</v>
      </c>
      <c r="J13" s="220"/>
      <c r="K13" s="262">
        <v>0.23</v>
      </c>
      <c r="L13" s="220"/>
      <c r="M13" s="223">
        <v>0</v>
      </c>
      <c r="N13" s="220"/>
      <c r="O13" s="223">
        <v>20000</v>
      </c>
      <c r="P13" s="223"/>
      <c r="Q13" s="223">
        <v>20000000000</v>
      </c>
      <c r="R13" s="223"/>
      <c r="S13" s="223">
        <v>19985500000</v>
      </c>
      <c r="T13" s="220"/>
      <c r="U13" s="223">
        <v>0</v>
      </c>
      <c r="V13" s="263"/>
      <c r="W13" s="223">
        <v>0</v>
      </c>
      <c r="X13" s="242"/>
      <c r="Y13" s="223">
        <v>0</v>
      </c>
      <c r="Z13" s="222"/>
      <c r="AA13" s="223">
        <v>0</v>
      </c>
      <c r="AB13" s="242"/>
      <c r="AC13" s="270">
        <v>20000</v>
      </c>
      <c r="AD13" s="271"/>
      <c r="AE13" s="270">
        <v>1000000</v>
      </c>
      <c r="AF13" s="271"/>
      <c r="AG13" s="270">
        <v>20000000000</v>
      </c>
      <c r="AH13" s="271"/>
      <c r="AI13" s="270">
        <v>19985500000</v>
      </c>
      <c r="AJ13" s="220"/>
      <c r="AK13" s="266">
        <f>AI13/' سهام'!$AA$11</f>
        <v>5.5987138857463347E-3</v>
      </c>
    </row>
    <row r="14" spans="1:38" ht="27" customHeight="1" thickBot="1">
      <c r="A14" s="225" t="s">
        <v>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45"/>
      <c r="O14" s="245"/>
      <c r="P14" s="224"/>
      <c r="Q14" s="227">
        <f>SUM(Q12:Q13)</f>
        <v>776487498196</v>
      </c>
      <c r="R14" s="224"/>
      <c r="S14" s="227">
        <f>SUM(S12:S13)</f>
        <v>801588787817</v>
      </c>
      <c r="T14" s="199"/>
      <c r="U14" s="221"/>
      <c r="V14" s="221"/>
      <c r="W14" s="227">
        <f>SUM(W12:W13)</f>
        <v>7005018041</v>
      </c>
      <c r="X14" s="100"/>
      <c r="Y14" s="221"/>
      <c r="Z14" s="221"/>
      <c r="AA14" s="226">
        <f>SUM(AA12:AA13)</f>
        <v>0</v>
      </c>
      <c r="AB14" s="100"/>
      <c r="AC14" s="222"/>
      <c r="AD14" s="222"/>
      <c r="AE14" s="222"/>
      <c r="AF14" s="199"/>
      <c r="AG14" s="227">
        <f>SUM(AG12:AG13)</f>
        <v>783492516237</v>
      </c>
      <c r="AH14" s="199"/>
      <c r="AI14" s="227">
        <f>SUM(AI12:AI13)</f>
        <v>823383736689</v>
      </c>
      <c r="AJ14" s="199"/>
      <c r="AK14" s="228">
        <f>SUM(AK12:AK13)</f>
        <v>0.23066172774753738</v>
      </c>
    </row>
    <row r="15" spans="1:38" ht="21.75" thickTop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29"/>
      <c r="V15" s="229"/>
      <c r="W15" s="264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8" ht="2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8" spans="11:37">
      <c r="AA18" s="47"/>
      <c r="AK18" s="1"/>
    </row>
    <row r="19" spans="11:37">
      <c r="K19" s="1"/>
    </row>
    <row r="31" spans="11:37" ht="18">
      <c r="W31" s="98"/>
    </row>
  </sheetData>
  <mergeCells count="29">
    <mergeCell ref="R9:R10"/>
    <mergeCell ref="AI9:AI10"/>
    <mergeCell ref="AK9:AK10"/>
    <mergeCell ref="AC9:AC10"/>
    <mergeCell ref="AD9:AD10"/>
    <mergeCell ref="AG9:AG10"/>
    <mergeCell ref="AH9:AH10"/>
    <mergeCell ref="AE9:AE10"/>
    <mergeCell ref="Y9:AA9"/>
    <mergeCell ref="U9:W9"/>
    <mergeCell ref="S9:S10"/>
    <mergeCell ref="G9:G10"/>
    <mergeCell ref="A9:A10"/>
    <mergeCell ref="O9:O10"/>
    <mergeCell ref="P9:P10"/>
    <mergeCell ref="Q9:Q10"/>
    <mergeCell ref="C9:C10"/>
    <mergeCell ref="E9:E10"/>
    <mergeCell ref="K9:K10"/>
    <mergeCell ref="M9:M10"/>
    <mergeCell ref="I9:I10"/>
    <mergeCell ref="A1:AK1"/>
    <mergeCell ref="A2:AK2"/>
    <mergeCell ref="A3:AK3"/>
    <mergeCell ref="A6:AK6"/>
    <mergeCell ref="U8:AA8"/>
    <mergeCell ref="AC8:AK8"/>
    <mergeCell ref="O8:S8"/>
    <mergeCell ref="A8:M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214D-33FC-4900-A316-26F053ECB5E3}">
  <dimension ref="A1:P12"/>
  <sheetViews>
    <sheetView rightToLeft="1" view="pageBreakPreview" topLeftCell="A7" zoomScale="90" zoomScaleNormal="100" zoomScaleSheetLayoutView="90" workbookViewId="0">
      <selection activeCell="B29" sqref="B29"/>
    </sheetView>
  </sheetViews>
  <sheetFormatPr defaultColWidth="9.140625" defaultRowHeight="15.75"/>
  <cols>
    <col min="1" max="1" width="16.85546875" style="3" customWidth="1"/>
    <col min="2" max="2" width="0.7109375" style="3" customWidth="1"/>
    <col min="3" max="3" width="9" style="3" customWidth="1"/>
    <col min="4" max="4" width="0.7109375" style="3" customWidth="1"/>
    <col min="5" max="5" width="12.140625" style="3" customWidth="1"/>
    <col min="6" max="6" width="1.42578125" style="3" customWidth="1"/>
    <col min="7" max="7" width="13.5703125" style="3" customWidth="1"/>
    <col min="8" max="8" width="0.7109375" style="3" customWidth="1"/>
    <col min="9" max="9" width="10.140625" style="3" customWidth="1"/>
    <col min="10" max="10" width="0.85546875" style="3" customWidth="1"/>
    <col min="11" max="11" width="14" style="3" customWidth="1"/>
    <col min="12" max="12" width="0.5703125" style="3" customWidth="1"/>
    <col min="13" max="13" width="10.85546875" style="3" customWidth="1"/>
    <col min="14" max="16384" width="9.140625" style="3"/>
  </cols>
  <sheetData>
    <row r="1" spans="1:16" ht="21">
      <c r="A1" s="300" t="s">
        <v>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ht="21">
      <c r="A3" s="300" t="s">
        <v>56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</row>
    <row r="4" spans="1:16" ht="25.5" customHeight="1">
      <c r="A4" s="323" t="s">
        <v>155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6" ht="20.25">
      <c r="A5" s="323" t="s">
        <v>156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</row>
    <row r="6" spans="1:16" ht="19.5" customHeight="1" thickBot="1">
      <c r="C6" s="324" t="s">
        <v>138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</row>
    <row r="7" spans="1:16" ht="31.5" customHeight="1">
      <c r="A7" s="325" t="s">
        <v>157</v>
      </c>
      <c r="C7" s="327" t="s">
        <v>2</v>
      </c>
      <c r="E7" s="321" t="s">
        <v>158</v>
      </c>
      <c r="F7" s="321"/>
      <c r="G7" s="321" t="s">
        <v>159</v>
      </c>
      <c r="H7" s="321"/>
      <c r="I7" s="321" t="s">
        <v>160</v>
      </c>
      <c r="J7" s="321"/>
      <c r="K7" s="321" t="s">
        <v>161</v>
      </c>
      <c r="M7" s="321" t="s">
        <v>162</v>
      </c>
      <c r="N7" s="321"/>
      <c r="O7" s="321"/>
      <c r="P7" s="321"/>
    </row>
    <row r="8" spans="1:16" ht="18" customHeight="1" thickBot="1">
      <c r="A8" s="326"/>
      <c r="C8" s="328"/>
      <c r="E8" s="322"/>
      <c r="F8" s="321"/>
      <c r="G8" s="322"/>
      <c r="H8" s="321"/>
      <c r="I8" s="322"/>
      <c r="J8" s="321"/>
      <c r="K8" s="322"/>
      <c r="M8" s="322"/>
      <c r="N8" s="322"/>
      <c r="O8" s="322"/>
      <c r="P8" s="322"/>
    </row>
    <row r="9" spans="1:16">
      <c r="A9" s="74" t="s">
        <v>163</v>
      </c>
      <c r="E9" s="60" t="s">
        <v>164</v>
      </c>
      <c r="F9" s="60"/>
      <c r="G9" s="87" t="s">
        <v>164</v>
      </c>
      <c r="H9" s="87"/>
      <c r="I9" s="88" t="s">
        <v>164</v>
      </c>
      <c r="J9" s="87"/>
      <c r="K9" s="87" t="s">
        <v>164</v>
      </c>
      <c r="L9" s="87"/>
      <c r="M9" s="320" t="s">
        <v>164</v>
      </c>
      <c r="N9" s="320"/>
      <c r="O9" s="320"/>
      <c r="P9" s="320"/>
    </row>
    <row r="10" spans="1:16" ht="16.5" thickBot="1">
      <c r="A10" s="74" t="s">
        <v>165</v>
      </c>
      <c r="E10" s="87" t="s">
        <v>164</v>
      </c>
      <c r="F10" s="60"/>
      <c r="G10" s="87" t="s">
        <v>164</v>
      </c>
      <c r="H10" s="87"/>
      <c r="I10" s="88" t="s">
        <v>164</v>
      </c>
      <c r="J10" s="87"/>
      <c r="K10" s="87" t="s">
        <v>164</v>
      </c>
      <c r="L10" s="87"/>
      <c r="M10" s="320" t="s">
        <v>164</v>
      </c>
      <c r="N10" s="320"/>
      <c r="O10" s="320"/>
      <c r="P10" s="320"/>
    </row>
    <row r="11" spans="1:16" ht="16.5" thickBot="1">
      <c r="E11" s="60"/>
      <c r="F11" s="60"/>
      <c r="H11" s="87"/>
      <c r="I11" s="88"/>
      <c r="J11" s="87"/>
      <c r="K11" s="89" t="s">
        <v>164</v>
      </c>
      <c r="L11" s="87"/>
      <c r="M11" s="320"/>
      <c r="N11" s="320"/>
      <c r="O11" s="320"/>
      <c r="P11" s="320"/>
    </row>
    <row r="12" spans="1:16" ht="16.5" thickTop="1"/>
  </sheetData>
  <mergeCells count="19">
    <mergeCell ref="H7:H8"/>
    <mergeCell ref="A1:P1"/>
    <mergeCell ref="A2:P2"/>
    <mergeCell ref="A3:P3"/>
    <mergeCell ref="A4:M4"/>
    <mergeCell ref="A5:M5"/>
    <mergeCell ref="C6:P6"/>
    <mergeCell ref="A7:A8"/>
    <mergeCell ref="C7:C8"/>
    <mergeCell ref="E7:E8"/>
    <mergeCell ref="F7:F8"/>
    <mergeCell ref="G7:G8"/>
    <mergeCell ref="M11:P11"/>
    <mergeCell ref="I7:I8"/>
    <mergeCell ref="J7:J8"/>
    <mergeCell ref="K7:K8"/>
    <mergeCell ref="M7:P8"/>
    <mergeCell ref="M9:P9"/>
    <mergeCell ref="M10:P10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A31"/>
  <sheetViews>
    <sheetView rightToLeft="1" view="pageBreakPreview" topLeftCell="B7" zoomScale="130" zoomScaleNormal="100" zoomScaleSheetLayoutView="130" workbookViewId="0">
      <selection activeCell="S12" sqref="S12"/>
    </sheetView>
  </sheetViews>
  <sheetFormatPr defaultColWidth="9.140625" defaultRowHeight="15.75"/>
  <cols>
    <col min="1" max="1" width="26.140625" style="3" bestFit="1" customWidth="1"/>
    <col min="2" max="2" width="0.7109375" style="3" customWidth="1"/>
    <col min="3" max="3" width="25.140625" style="3" bestFit="1" customWidth="1"/>
    <col min="4" max="4" width="0.5703125" style="3" customWidth="1"/>
    <col min="5" max="5" width="13.42578125" style="3" customWidth="1"/>
    <col min="6" max="6" width="0.7109375" style="3" customWidth="1"/>
    <col min="7" max="7" width="19.7109375" style="3" bestFit="1" customWidth="1"/>
    <col min="8" max="8" width="0.5703125" style="3" customWidth="1"/>
    <col min="9" max="9" width="10.42578125" style="3" customWidth="1"/>
    <col min="10" max="10" width="0.5703125" style="3" customWidth="1"/>
    <col min="11" max="11" width="18.5703125" style="3" bestFit="1" customWidth="1"/>
    <col min="12" max="12" width="0.7109375" style="3" customWidth="1"/>
    <col min="13" max="13" width="22" style="40" bestFit="1" customWidth="1"/>
    <col min="14" max="14" width="0.7109375" style="3" customWidth="1"/>
    <col min="15" max="15" width="25.85546875" style="3" bestFit="1" customWidth="1"/>
    <col min="16" max="16" width="0.5703125" style="3" customWidth="1"/>
    <col min="17" max="17" width="22.42578125" style="3" bestFit="1" customWidth="1"/>
    <col min="18" max="18" width="0.7109375" style="3" customWidth="1"/>
    <col min="19" max="19" width="11.85546875" style="3" customWidth="1"/>
    <col min="20" max="20" width="4.28515625" style="3" customWidth="1"/>
    <col min="21" max="21" width="0.42578125" style="3" customWidth="1"/>
    <col min="22" max="22" width="11.7109375" style="3" customWidth="1"/>
    <col min="23" max="23" width="4.28515625" style="3" customWidth="1"/>
    <col min="24" max="24" width="0.42578125" style="3" customWidth="1"/>
    <col min="25" max="25" width="10.5703125" style="3" customWidth="1"/>
    <col min="26" max="26" width="0.5703125" style="3" customWidth="1"/>
    <col min="27" max="27" width="11.5703125" style="3" customWidth="1"/>
    <col min="28" max="28" width="9.140625" style="3" customWidth="1"/>
    <col min="29" max="16384" width="9.140625" style="3"/>
  </cols>
  <sheetData>
    <row r="1" spans="1:27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</row>
    <row r="2" spans="1:27" ht="21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</row>
    <row r="3" spans="1:27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</row>
    <row r="4" spans="1:27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</row>
    <row r="5" spans="1:27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361">
        <v>3569659105260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</row>
    <row r="6" spans="1:27" ht="25.5">
      <c r="A6" s="301" t="s">
        <v>96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</row>
    <row r="7" spans="1:27" ht="5.25" customHeight="1">
      <c r="K7" s="69"/>
      <c r="L7" s="69"/>
      <c r="M7" s="70"/>
      <c r="N7" s="69"/>
      <c r="O7" s="69"/>
      <c r="P7" s="69"/>
      <c r="Q7" s="69"/>
      <c r="R7" s="69"/>
      <c r="S7" s="69"/>
    </row>
    <row r="8" spans="1:27" ht="24.75" thickBot="1">
      <c r="A8" s="200"/>
      <c r="B8" s="201"/>
      <c r="C8" s="329" t="s">
        <v>125</v>
      </c>
      <c r="D8" s="329"/>
      <c r="E8" s="329"/>
      <c r="F8" s="329"/>
      <c r="G8" s="329"/>
      <c r="H8" s="329"/>
      <c r="I8" s="329"/>
      <c r="J8" s="201"/>
      <c r="K8" s="202" t="s">
        <v>178</v>
      </c>
      <c r="L8" s="203"/>
      <c r="M8" s="329" t="s">
        <v>11</v>
      </c>
      <c r="N8" s="329"/>
      <c r="O8" s="329"/>
      <c r="P8" s="204"/>
      <c r="Q8" s="295" t="s">
        <v>203</v>
      </c>
      <c r="R8" s="295"/>
      <c r="S8" s="295"/>
    </row>
    <row r="9" spans="1:27" ht="27" customHeight="1">
      <c r="A9" s="299" t="s">
        <v>201</v>
      </c>
      <c r="B9" s="205"/>
      <c r="C9" s="305" t="s">
        <v>126</v>
      </c>
      <c r="D9" s="200"/>
      <c r="E9" s="305" t="s">
        <v>127</v>
      </c>
      <c r="F9" s="200"/>
      <c r="G9" s="299" t="s">
        <v>128</v>
      </c>
      <c r="H9" s="200"/>
      <c r="I9" s="299" t="s">
        <v>36</v>
      </c>
      <c r="J9" s="205"/>
      <c r="K9" s="305" t="s">
        <v>5</v>
      </c>
      <c r="L9" s="205"/>
      <c r="M9" s="330" t="s">
        <v>37</v>
      </c>
      <c r="N9" s="206"/>
      <c r="O9" s="330" t="s">
        <v>38</v>
      </c>
      <c r="P9" s="201"/>
      <c r="Q9" s="297" t="s">
        <v>5</v>
      </c>
      <c r="R9" s="299"/>
      <c r="S9" s="294" t="s">
        <v>26</v>
      </c>
    </row>
    <row r="10" spans="1:27" ht="27" customHeight="1" thickBot="1">
      <c r="A10" s="295"/>
      <c r="B10" s="205"/>
      <c r="C10" s="298"/>
      <c r="D10" s="200"/>
      <c r="E10" s="298"/>
      <c r="F10" s="200"/>
      <c r="G10" s="295"/>
      <c r="H10" s="200"/>
      <c r="I10" s="295"/>
      <c r="J10" s="205"/>
      <c r="K10" s="298"/>
      <c r="L10" s="205"/>
      <c r="M10" s="329"/>
      <c r="N10" s="207"/>
      <c r="O10" s="329"/>
      <c r="P10" s="201"/>
      <c r="Q10" s="298"/>
      <c r="R10" s="299"/>
      <c r="S10" s="295"/>
    </row>
    <row r="11" spans="1:27" ht="6.75" customHeight="1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10"/>
      <c r="L11" s="209"/>
      <c r="M11" s="151"/>
      <c r="N11" s="151"/>
      <c r="O11" s="151"/>
      <c r="P11" s="107"/>
      <c r="Q11" s="210"/>
      <c r="R11" s="211"/>
      <c r="S11" s="211"/>
    </row>
    <row r="12" spans="1:27" ht="23.25" customHeight="1">
      <c r="A12" s="209" t="s">
        <v>131</v>
      </c>
      <c r="B12" s="209"/>
      <c r="C12" s="136">
        <v>290110151559401</v>
      </c>
      <c r="D12" s="209"/>
      <c r="E12" s="211" t="s">
        <v>129</v>
      </c>
      <c r="F12" s="209"/>
      <c r="G12" s="211" t="s">
        <v>132</v>
      </c>
      <c r="H12" s="211"/>
      <c r="I12" s="212">
        <v>0</v>
      </c>
      <c r="J12" s="209"/>
      <c r="K12" s="158">
        <v>5000000</v>
      </c>
      <c r="L12" s="213"/>
      <c r="M12" s="110">
        <v>0</v>
      </c>
      <c r="N12" s="214"/>
      <c r="O12" s="110">
        <v>0</v>
      </c>
      <c r="P12" s="107"/>
      <c r="Q12" s="110">
        <f>K12+M12+O12</f>
        <v>5000000</v>
      </c>
      <c r="R12" s="211"/>
      <c r="S12" s="215">
        <f>Q12/' سهام'!$AA$11</f>
        <v>1.4006939745681456E-6</v>
      </c>
    </row>
    <row r="13" spans="1:27" ht="23.25" customHeight="1">
      <c r="A13" s="209" t="s">
        <v>131</v>
      </c>
      <c r="B13" s="209"/>
      <c r="C13" s="136">
        <v>290110151559403</v>
      </c>
      <c r="D13" s="209"/>
      <c r="E13" s="211" t="s">
        <v>130</v>
      </c>
      <c r="F13" s="209"/>
      <c r="G13" s="211" t="s">
        <v>133</v>
      </c>
      <c r="H13" s="211"/>
      <c r="I13" s="212">
        <v>0.05</v>
      </c>
      <c r="J13" s="209"/>
      <c r="K13" s="158">
        <v>188375</v>
      </c>
      <c r="L13" s="213"/>
      <c r="M13" s="110">
        <v>1510044033066</v>
      </c>
      <c r="N13" s="210"/>
      <c r="O13" s="110">
        <v>-1509967026712</v>
      </c>
      <c r="P13" s="107"/>
      <c r="Q13" s="110">
        <f t="shared" ref="Q13:Q15" si="0">K13+M13+O13</f>
        <v>77194729</v>
      </c>
      <c r="R13" s="211"/>
      <c r="S13" s="215">
        <f>Q13/' سهام'!$AA$11</f>
        <v>2.162523835574418E-5</v>
      </c>
      <c r="T13" s="268"/>
      <c r="W13" s="72"/>
    </row>
    <row r="14" spans="1:27" ht="23.25" customHeight="1">
      <c r="A14" s="209" t="s">
        <v>131</v>
      </c>
      <c r="B14" s="209"/>
      <c r="C14" s="136">
        <v>290110151559401</v>
      </c>
      <c r="D14" s="209"/>
      <c r="E14" s="211" t="s">
        <v>130</v>
      </c>
      <c r="F14" s="209"/>
      <c r="G14" s="211" t="s">
        <v>169</v>
      </c>
      <c r="H14" s="211"/>
      <c r="I14" s="212">
        <v>0.05</v>
      </c>
      <c r="J14" s="209"/>
      <c r="K14" s="110">
        <v>12573416</v>
      </c>
      <c r="L14" s="213"/>
      <c r="M14" s="110">
        <v>49798</v>
      </c>
      <c r="N14" s="210"/>
      <c r="O14" s="110">
        <v>-12500353</v>
      </c>
      <c r="P14" s="107"/>
      <c r="Q14" s="110">
        <f>K14+M14+O14</f>
        <v>122861</v>
      </c>
      <c r="R14" s="211"/>
      <c r="S14" s="215">
        <f>Q14/' سهام'!$AA$11</f>
        <v>3.441813248188339E-8</v>
      </c>
      <c r="T14" s="268"/>
      <c r="W14" s="72"/>
    </row>
    <row r="15" spans="1:27" ht="23.25" customHeight="1">
      <c r="A15" s="209" t="s">
        <v>131</v>
      </c>
      <c r="B15" s="209"/>
      <c r="C15" s="136">
        <v>290110151559402</v>
      </c>
      <c r="D15" s="209"/>
      <c r="E15" s="211" t="s">
        <v>130</v>
      </c>
      <c r="F15" s="209"/>
      <c r="G15" s="211" t="s">
        <v>134</v>
      </c>
      <c r="H15" s="211"/>
      <c r="I15" s="212">
        <v>0.05</v>
      </c>
      <c r="J15" s="209"/>
      <c r="K15" s="110">
        <v>1542005721</v>
      </c>
      <c r="L15" s="213"/>
      <c r="M15" s="110">
        <v>1816073085585</v>
      </c>
      <c r="N15" s="210"/>
      <c r="O15" s="110">
        <v>-1817165179838</v>
      </c>
      <c r="P15" s="107"/>
      <c r="Q15" s="110">
        <f>K15+M15+O15</f>
        <v>449911468</v>
      </c>
      <c r="R15" s="211"/>
      <c r="S15" s="215">
        <f>Q15/' سهام'!$AA$11</f>
        <v>1.2603765646334182E-4</v>
      </c>
      <c r="T15" s="268"/>
      <c r="W15" s="72"/>
    </row>
    <row r="16" spans="1:27" ht="23.25" customHeight="1" thickBot="1">
      <c r="A16" s="209" t="s">
        <v>131</v>
      </c>
      <c r="B16" s="209"/>
      <c r="C16" s="136">
        <v>290810015155904</v>
      </c>
      <c r="D16" s="209"/>
      <c r="E16" s="211" t="s">
        <v>130</v>
      </c>
      <c r="F16" s="209"/>
      <c r="G16" s="211" t="s">
        <v>181</v>
      </c>
      <c r="H16" s="211"/>
      <c r="I16" s="212">
        <v>0.05</v>
      </c>
      <c r="J16" s="209"/>
      <c r="K16" s="110">
        <v>183399090512</v>
      </c>
      <c r="L16" s="213"/>
      <c r="M16" s="110">
        <v>150000000000</v>
      </c>
      <c r="N16" s="210"/>
      <c r="O16" s="110">
        <v>-333388548316</v>
      </c>
      <c r="P16" s="107"/>
      <c r="Q16" s="110">
        <f>K16+M16+O16</f>
        <v>10542196</v>
      </c>
      <c r="R16" s="211"/>
      <c r="S16" s="215">
        <f>Q16/' سهام'!$AA$11</f>
        <v>2.9532780831832814E-6</v>
      </c>
      <c r="T16" s="268"/>
      <c r="W16" s="72"/>
    </row>
    <row r="17" spans="1:23" ht="23.25" thickBot="1">
      <c r="A17" s="111" t="s">
        <v>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113">
        <f>SUM(K12:K16)</f>
        <v>184958858024</v>
      </c>
      <c r="L17" s="213"/>
      <c r="M17" s="113">
        <f>SUM(M12:M16)</f>
        <v>3476117168449</v>
      </c>
      <c r="N17" s="107"/>
      <c r="O17" s="113">
        <f>SUM(O11:O16)</f>
        <v>-3660533255219</v>
      </c>
      <c r="P17" s="107"/>
      <c r="Q17" s="113">
        <f>SUM(Q12:Q16)</f>
        <v>542771254</v>
      </c>
      <c r="R17" s="211"/>
      <c r="S17" s="216">
        <f>SUM(S12:S16)</f>
        <v>1.5205128500931931E-4</v>
      </c>
    </row>
    <row r="18" spans="1:23" ht="23.25" thickTop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46"/>
      <c r="N18" s="107"/>
      <c r="O18" s="107"/>
      <c r="P18" s="107"/>
      <c r="Q18" s="217"/>
      <c r="R18" s="107"/>
      <c r="S18" s="107"/>
    </row>
    <row r="19" spans="1:23" ht="22.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46"/>
      <c r="N19" s="107"/>
      <c r="O19" s="217"/>
      <c r="P19" s="107"/>
      <c r="Q19" s="217"/>
      <c r="R19" s="107"/>
      <c r="S19" s="107"/>
    </row>
    <row r="20" spans="1:23" ht="22.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218"/>
      <c r="N20" s="218"/>
      <c r="O20" s="218"/>
      <c r="P20" s="107"/>
      <c r="Q20" s="218"/>
      <c r="R20" s="107"/>
      <c r="S20" s="107"/>
    </row>
    <row r="21" spans="1:23">
      <c r="M21" s="40" t="s">
        <v>64</v>
      </c>
      <c r="Q21" s="72"/>
    </row>
    <row r="22" spans="1:23">
      <c r="Q22" s="72"/>
    </row>
    <row r="31" spans="1:23" ht="18">
      <c r="W31" s="97"/>
    </row>
  </sheetData>
  <mergeCells count="18">
    <mergeCell ref="G9:G10"/>
    <mergeCell ref="I9:I10"/>
    <mergeCell ref="M8:O8"/>
    <mergeCell ref="O9:O10"/>
    <mergeCell ref="A1:AA1"/>
    <mergeCell ref="A2:AA2"/>
    <mergeCell ref="A3:AA3"/>
    <mergeCell ref="S9:S10"/>
    <mergeCell ref="A6:AA6"/>
    <mergeCell ref="Q8:S8"/>
    <mergeCell ref="Q9:Q10"/>
    <mergeCell ref="R9:R10"/>
    <mergeCell ref="A9:A10"/>
    <mergeCell ref="K9:K10"/>
    <mergeCell ref="M9:M10"/>
    <mergeCell ref="C8:I8"/>
    <mergeCell ref="C9:C10"/>
    <mergeCell ref="E9:E1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W31"/>
  <sheetViews>
    <sheetView rightToLeft="1" view="pageBreakPreview" zoomScale="130" zoomScaleNormal="100" zoomScaleSheetLayoutView="130" workbookViewId="0">
      <selection activeCell="I12" sqref="I12"/>
    </sheetView>
  </sheetViews>
  <sheetFormatPr defaultRowHeight="15"/>
  <cols>
    <col min="1" max="1" width="60.140625" style="19" customWidth="1"/>
    <col min="2" max="2" width="1" style="19" customWidth="1"/>
    <col min="4" max="4" width="0.85546875" customWidth="1"/>
    <col min="5" max="5" width="20" bestFit="1" customWidth="1"/>
    <col min="6" max="6" width="1" customWidth="1"/>
    <col min="7" max="7" width="13.5703125" customWidth="1"/>
    <col min="8" max="8" width="0.7109375" customWidth="1"/>
    <col min="9" max="9" width="15.5703125" customWidth="1"/>
    <col min="11" max="12" width="21.85546875" hidden="1" customWidth="1"/>
    <col min="13" max="13" width="18.85546875" bestFit="1" customWidth="1"/>
    <col min="15" max="15" width="17.85546875" bestFit="1" customWidth="1"/>
  </cols>
  <sheetData>
    <row r="1" spans="1:23" ht="21">
      <c r="A1" s="308" t="s">
        <v>116</v>
      </c>
      <c r="B1" s="308"/>
      <c r="C1" s="308"/>
      <c r="D1" s="308"/>
      <c r="E1" s="308"/>
      <c r="F1" s="308"/>
      <c r="G1" s="308"/>
      <c r="H1" s="308"/>
      <c r="I1" s="308"/>
    </row>
    <row r="2" spans="1:23" ht="21">
      <c r="A2" s="308" t="s">
        <v>61</v>
      </c>
      <c r="B2" s="308"/>
      <c r="C2" s="308"/>
      <c r="D2" s="308"/>
      <c r="E2" s="308"/>
      <c r="F2" s="308"/>
      <c r="G2" s="308"/>
      <c r="H2" s="308"/>
      <c r="I2" s="308"/>
    </row>
    <row r="3" spans="1:23" ht="21">
      <c r="A3" s="308" t="s">
        <v>202</v>
      </c>
      <c r="B3" s="308"/>
      <c r="C3" s="308"/>
      <c r="D3" s="308"/>
      <c r="E3" s="308"/>
      <c r="F3" s="308"/>
      <c r="G3" s="308"/>
      <c r="H3" s="308"/>
      <c r="I3" s="308"/>
    </row>
    <row r="4" spans="1:23" ht="21">
      <c r="A4" s="244"/>
      <c r="B4" s="244"/>
      <c r="C4" s="244"/>
      <c r="D4" s="244"/>
      <c r="E4" s="244"/>
      <c r="F4" s="244"/>
      <c r="G4" s="244"/>
      <c r="H4" s="244"/>
      <c r="I4" s="244"/>
    </row>
    <row r="5" spans="1:23" ht="21">
      <c r="A5" s="244"/>
      <c r="B5" s="244"/>
      <c r="C5" s="244"/>
      <c r="D5" s="244"/>
      <c r="E5" s="244"/>
      <c r="F5" s="244"/>
      <c r="G5" s="244"/>
      <c r="H5" s="244"/>
      <c r="I5" s="244"/>
      <c r="K5" s="42">
        <v>3569659105260</v>
      </c>
    </row>
    <row r="6" spans="1:23" ht="25.5">
      <c r="A6" s="301" t="s">
        <v>186</v>
      </c>
      <c r="B6" s="301"/>
      <c r="C6" s="301"/>
      <c r="D6" s="301"/>
      <c r="E6" s="301"/>
      <c r="F6" s="301"/>
      <c r="G6" s="301"/>
      <c r="H6" s="301"/>
      <c r="I6" s="301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0.5" customHeight="1">
      <c r="A7" s="46"/>
      <c r="B7" s="46"/>
      <c r="C7" s="46"/>
      <c r="D7" s="46"/>
      <c r="E7" s="46"/>
      <c r="F7" s="46"/>
      <c r="G7" s="46"/>
      <c r="H7" s="46"/>
      <c r="I7" s="4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48.75" thickBot="1">
      <c r="A8" s="105" t="s">
        <v>39</v>
      </c>
      <c r="B8" s="93"/>
      <c r="C8" s="105" t="s">
        <v>40</v>
      </c>
      <c r="D8" s="93"/>
      <c r="E8" s="105" t="s">
        <v>5</v>
      </c>
      <c r="F8" s="93"/>
      <c r="G8" s="140" t="s">
        <v>22</v>
      </c>
      <c r="H8" s="106"/>
      <c r="I8" s="140" t="s">
        <v>65</v>
      </c>
    </row>
    <row r="9" spans="1:23" ht="22.5">
      <c r="A9" s="151" t="s">
        <v>201</v>
      </c>
      <c r="B9" s="150"/>
      <c r="C9" s="185"/>
      <c r="D9" s="186"/>
      <c r="E9" s="185" t="s">
        <v>200</v>
      </c>
      <c r="F9" s="186"/>
      <c r="G9" s="289" t="s">
        <v>199</v>
      </c>
      <c r="H9" s="186"/>
      <c r="I9" s="289" t="s">
        <v>199</v>
      </c>
      <c r="M9" s="42"/>
      <c r="N9" s="50"/>
    </row>
    <row r="10" spans="1:23" ht="22.5" customHeight="1">
      <c r="A10" s="187" t="s">
        <v>188</v>
      </c>
      <c r="B10" s="188"/>
      <c r="C10" s="189" t="s">
        <v>57</v>
      </c>
      <c r="D10" s="190"/>
      <c r="E10" s="191">
        <v>5706592396</v>
      </c>
      <c r="F10" s="192"/>
      <c r="G10" s="193">
        <f>E10/$E$15</f>
        <v>1.1528419606611032E-2</v>
      </c>
      <c r="H10" s="194"/>
      <c r="I10" s="195">
        <f>E10/$K$12</f>
        <v>3.0290673275648835E-3</v>
      </c>
      <c r="J10" s="18"/>
      <c r="K10" s="41"/>
      <c r="L10" s="41"/>
      <c r="M10" s="43"/>
      <c r="N10" s="18"/>
      <c r="O10" s="41"/>
      <c r="P10" s="18"/>
      <c r="Q10" s="18"/>
      <c r="R10" s="18"/>
      <c r="S10" s="18"/>
      <c r="T10" s="18"/>
      <c r="U10" s="18"/>
      <c r="V10" s="18"/>
      <c r="W10" s="18"/>
    </row>
    <row r="11" spans="1:23" ht="22.5" customHeight="1">
      <c r="A11" s="187" t="s">
        <v>187</v>
      </c>
      <c r="B11" s="188"/>
      <c r="C11" s="189" t="s">
        <v>58</v>
      </c>
      <c r="D11" s="190"/>
      <c r="E11" s="191">
        <f>'درآمد سرمایه گذاری در صندوق'!S21</f>
        <v>-13649345372</v>
      </c>
      <c r="F11" s="192"/>
      <c r="G11" s="193">
        <f t="shared" ref="G11:G14" si="0">E11/$E$15</f>
        <v>-2.7574315788572463E-2</v>
      </c>
      <c r="H11" s="194"/>
      <c r="I11" s="195">
        <f t="shared" ref="I11:I14" si="1">E11/$K$12</f>
        <v>-7.2450918586641159E-3</v>
      </c>
      <c r="J11" s="18"/>
      <c r="K11" s="41"/>
      <c r="L11" s="41"/>
      <c r="M11" s="41"/>
      <c r="N11" s="18"/>
      <c r="O11" s="44"/>
      <c r="P11" s="18"/>
      <c r="Q11" s="18"/>
      <c r="R11" s="18"/>
      <c r="S11" s="18"/>
      <c r="T11" s="18"/>
      <c r="U11" s="18"/>
      <c r="V11" s="18"/>
      <c r="W11" s="18"/>
    </row>
    <row r="12" spans="1:23" ht="22.5" customHeight="1">
      <c r="A12" s="187" t="s">
        <v>189</v>
      </c>
      <c r="B12" s="188"/>
      <c r="C12" s="189" t="s">
        <v>59</v>
      </c>
      <c r="D12" s="190"/>
      <c r="E12" s="191">
        <f>'درآمد سرمایه گذاری در اوراق بها'!Q15</f>
        <v>53500555341</v>
      </c>
      <c r="F12" s="192"/>
      <c r="G12" s="193">
        <f t="shared" si="0"/>
        <v>0.10808146234346243</v>
      </c>
      <c r="H12" s="194"/>
      <c r="I12" s="195">
        <f t="shared" si="1"/>
        <v>2.8398170562101595E-2</v>
      </c>
      <c r="J12" s="18"/>
      <c r="K12" s="76">
        <v>1883943728840</v>
      </c>
      <c r="L12" s="75" t="s">
        <v>123</v>
      </c>
      <c r="M12" s="41"/>
      <c r="N12" s="18"/>
      <c r="O12" s="41"/>
      <c r="P12" s="18"/>
      <c r="Q12" s="18"/>
      <c r="R12" s="18"/>
      <c r="S12" s="18"/>
      <c r="T12" s="18"/>
      <c r="U12" s="18"/>
      <c r="V12" s="18"/>
      <c r="W12" s="18"/>
    </row>
    <row r="13" spans="1:23" ht="22.5" customHeight="1">
      <c r="A13" s="187" t="s">
        <v>190</v>
      </c>
      <c r="B13" s="188"/>
      <c r="C13" s="189" t="s">
        <v>60</v>
      </c>
      <c r="D13" s="190"/>
      <c r="E13" s="191">
        <v>140999484</v>
      </c>
      <c r="F13" s="192"/>
      <c r="G13" s="193">
        <f t="shared" si="0"/>
        <v>2.8484620997410354E-4</v>
      </c>
      <c r="H13" s="194"/>
      <c r="I13" s="195">
        <f t="shared" si="1"/>
        <v>7.4842725842357071E-5</v>
      </c>
      <c r="J13" s="38"/>
      <c r="K13" s="41"/>
      <c r="L13" s="18"/>
      <c r="M13" s="41"/>
      <c r="N13" s="18"/>
      <c r="O13" s="44"/>
      <c r="P13" s="18"/>
      <c r="Q13" s="18"/>
      <c r="R13" s="18"/>
      <c r="S13" s="18"/>
    </row>
    <row r="14" spans="1:23" ht="22.5" customHeight="1" thickBot="1">
      <c r="A14" s="187" t="s">
        <v>31</v>
      </c>
      <c r="B14" s="188"/>
      <c r="C14" s="189" t="s">
        <v>182</v>
      </c>
      <c r="D14" s="190"/>
      <c r="E14" s="191">
        <f>'سایر درآمدها'!E12</f>
        <v>449303339878</v>
      </c>
      <c r="F14" s="192"/>
      <c r="G14" s="193">
        <f t="shared" si="0"/>
        <v>0.90767958762852485</v>
      </c>
      <c r="H14" s="194"/>
      <c r="I14" s="195">
        <f t="shared" si="1"/>
        <v>0.2384908492753387</v>
      </c>
      <c r="J14" s="38"/>
      <c r="K14" s="41"/>
      <c r="L14" s="18"/>
      <c r="M14" s="41"/>
      <c r="N14" s="18"/>
      <c r="O14" s="44"/>
      <c r="P14" s="18"/>
      <c r="Q14" s="18"/>
      <c r="R14" s="18"/>
      <c r="S14" s="18"/>
    </row>
    <row r="15" spans="1:23" ht="20.25" customHeight="1" thickBot="1">
      <c r="A15" s="111" t="s">
        <v>1</v>
      </c>
      <c r="B15" s="196"/>
      <c r="C15" s="112"/>
      <c r="D15" s="112"/>
      <c r="E15" s="113">
        <f>SUM(E10:E14)</f>
        <v>495002141727</v>
      </c>
      <c r="F15" s="112"/>
      <c r="G15" s="197">
        <f>SUM(G10:G14)</f>
        <v>1</v>
      </c>
      <c r="H15" s="194"/>
      <c r="I15" s="198">
        <f>SUM(I10:I14)</f>
        <v>0.26274783803218343</v>
      </c>
      <c r="K15" s="50"/>
    </row>
    <row r="16" spans="1:23" ht="19.5" thickTop="1">
      <c r="A16" s="196"/>
      <c r="B16" s="196"/>
      <c r="C16" s="112"/>
      <c r="D16" s="112"/>
      <c r="E16" s="112"/>
      <c r="F16" s="112"/>
      <c r="G16" s="112"/>
      <c r="H16" s="112"/>
      <c r="I16" s="112"/>
    </row>
    <row r="18" spans="3:23">
      <c r="E18" s="42"/>
    </row>
    <row r="19" spans="3:23">
      <c r="E19" s="42"/>
      <c r="F19" s="42"/>
    </row>
    <row r="20" spans="3:23">
      <c r="C20" s="42"/>
      <c r="E20" s="42"/>
      <c r="G20" s="42"/>
      <c r="I20" s="45"/>
    </row>
    <row r="21" spans="3:23">
      <c r="C21" s="42"/>
      <c r="E21" s="42"/>
      <c r="G21" s="42"/>
    </row>
    <row r="22" spans="3:23">
      <c r="C22" s="42"/>
      <c r="G22" s="42"/>
    </row>
    <row r="23" spans="3:23">
      <c r="C23" s="42"/>
      <c r="G23" s="42"/>
    </row>
    <row r="24" spans="3:23">
      <c r="C24" s="42"/>
      <c r="G24" s="42"/>
    </row>
    <row r="25" spans="3:23">
      <c r="C25" s="42"/>
      <c r="G25" s="42"/>
    </row>
    <row r="26" spans="3:23">
      <c r="C26" s="42"/>
      <c r="G26" s="42"/>
    </row>
    <row r="27" spans="3:23">
      <c r="C27" s="42"/>
      <c r="G27" s="42"/>
    </row>
    <row r="28" spans="3:23">
      <c r="C28" s="42"/>
    </row>
    <row r="31" spans="3:23" ht="15.75">
      <c r="W31" s="97"/>
    </row>
  </sheetData>
  <mergeCells count="4">
    <mergeCell ref="A6:I6"/>
    <mergeCell ref="A3:I3"/>
    <mergeCell ref="A2:I2"/>
    <mergeCell ref="A1:I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47EB-B6F8-4C4A-ACF0-2C9813DAC1EC}">
  <sheetPr>
    <tabColor theme="4" tint="0.79998168889431442"/>
  </sheetPr>
  <dimension ref="A1:W30"/>
  <sheetViews>
    <sheetView rightToLeft="1" tabSelected="1" view="pageBreakPreview" zoomScaleNormal="100" zoomScaleSheetLayoutView="100" workbookViewId="0">
      <selection activeCell="E12" sqref="E12"/>
    </sheetView>
  </sheetViews>
  <sheetFormatPr defaultColWidth="9.140625" defaultRowHeight="15.75"/>
  <cols>
    <col min="1" max="1" width="31.85546875" style="3" customWidth="1"/>
    <col min="2" max="2" width="0.5703125" style="3" customWidth="1"/>
    <col min="3" max="3" width="14.85546875" style="3" customWidth="1"/>
    <col min="4" max="4" width="0.42578125" style="3" customWidth="1"/>
    <col min="5" max="5" width="19.42578125" style="3" bestFit="1" customWidth="1"/>
    <col min="6" max="6" width="0.85546875" style="3" customWidth="1"/>
    <col min="7" max="7" width="15" style="3" bestFit="1" customWidth="1"/>
    <col min="8" max="8" width="1" style="3" customWidth="1"/>
    <col min="9" max="9" width="19.5703125" style="3" bestFit="1" customWidth="1"/>
    <col min="10" max="10" width="0.7109375" style="3" customWidth="1"/>
    <col min="11" max="11" width="12.5703125" style="3" customWidth="1"/>
    <col min="12" max="12" width="0.7109375" style="3" customWidth="1"/>
    <col min="13" max="13" width="12.7109375" style="3" bestFit="1" customWidth="1"/>
    <col min="14" max="14" width="0.5703125" style="3" customWidth="1"/>
    <col min="15" max="15" width="19.5703125" style="3" bestFit="1" customWidth="1"/>
    <col min="16" max="16" width="0.85546875" style="3" customWidth="1"/>
    <col min="17" max="17" width="17.28515625" style="3" bestFit="1" customWidth="1"/>
    <col min="18" max="18" width="0.85546875" style="3" customWidth="1"/>
    <col min="19" max="19" width="19.42578125" style="3" bestFit="1" customWidth="1"/>
    <col min="20" max="20" width="0.85546875" style="3" customWidth="1"/>
    <col min="21" max="21" width="14.85546875" style="3" customWidth="1"/>
    <col min="22" max="16384" width="9.140625" style="3"/>
  </cols>
  <sheetData>
    <row r="1" spans="1:21" ht="21">
      <c r="A1" s="300" t="s">
        <v>116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1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1" ht="21">
      <c r="A3" s="300" t="s">
        <v>202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</row>
    <row r="5" spans="1:21">
      <c r="K5" s="56">
        <v>3569659105260</v>
      </c>
    </row>
    <row r="7" spans="1:21" ht="25.5">
      <c r="A7" s="301" t="s">
        <v>166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</row>
    <row r="8" spans="1:21" ht="5.25" customHeight="1"/>
    <row r="9" spans="1:21" ht="19.5" customHeight="1" thickBot="1">
      <c r="A9" s="141" t="s">
        <v>201</v>
      </c>
      <c r="B9" s="156"/>
      <c r="C9" s="335" t="s">
        <v>11</v>
      </c>
      <c r="D9" s="335"/>
      <c r="E9" s="335"/>
      <c r="F9" s="335"/>
      <c r="G9" s="335"/>
      <c r="H9" s="335"/>
      <c r="I9" s="335"/>
      <c r="J9" s="335"/>
      <c r="K9" s="335"/>
      <c r="L9" s="156"/>
      <c r="M9" s="335" t="s">
        <v>203</v>
      </c>
      <c r="N9" s="335"/>
      <c r="O9" s="335"/>
      <c r="P9" s="335"/>
      <c r="Q9" s="335"/>
      <c r="R9" s="335"/>
      <c r="S9" s="335"/>
      <c r="T9" s="335"/>
      <c r="U9" s="335"/>
    </row>
    <row r="10" spans="1:21" ht="25.5" customHeight="1">
      <c r="A10" s="336" t="s">
        <v>135</v>
      </c>
      <c r="B10" s="334"/>
      <c r="C10" s="331" t="s">
        <v>13</v>
      </c>
      <c r="D10" s="333"/>
      <c r="E10" s="331" t="s">
        <v>14</v>
      </c>
      <c r="F10" s="333"/>
      <c r="G10" s="331" t="s">
        <v>15</v>
      </c>
      <c r="H10" s="333"/>
      <c r="I10" s="331" t="s">
        <v>1</v>
      </c>
      <c r="J10" s="331"/>
      <c r="K10" s="331"/>
      <c r="L10" s="334"/>
      <c r="M10" s="331" t="s">
        <v>13</v>
      </c>
      <c r="N10" s="333"/>
      <c r="O10" s="331" t="s">
        <v>14</v>
      </c>
      <c r="P10" s="333"/>
      <c r="Q10" s="331" t="s">
        <v>15</v>
      </c>
      <c r="R10" s="333"/>
      <c r="S10" s="331" t="s">
        <v>1</v>
      </c>
      <c r="T10" s="331"/>
      <c r="U10" s="331"/>
    </row>
    <row r="11" spans="1:21" ht="25.5" customHeight="1" thickBot="1">
      <c r="A11" s="336"/>
      <c r="B11" s="334"/>
      <c r="C11" s="332"/>
      <c r="D11" s="334"/>
      <c r="E11" s="332"/>
      <c r="F11" s="334"/>
      <c r="G11" s="332"/>
      <c r="H11" s="334"/>
      <c r="I11" s="335"/>
      <c r="J11" s="335"/>
      <c r="K11" s="335"/>
      <c r="L11" s="334"/>
      <c r="M11" s="332"/>
      <c r="N11" s="334"/>
      <c r="O11" s="332"/>
      <c r="P11" s="334"/>
      <c r="Q11" s="332"/>
      <c r="R11" s="334"/>
      <c r="S11" s="335"/>
      <c r="T11" s="335"/>
      <c r="U11" s="335"/>
    </row>
    <row r="12" spans="1:21" ht="51.75" customHeight="1" thickBot="1">
      <c r="A12" s="337"/>
      <c r="B12" s="334"/>
      <c r="C12" s="157" t="s">
        <v>170</v>
      </c>
      <c r="D12" s="334"/>
      <c r="E12" s="157" t="s">
        <v>171</v>
      </c>
      <c r="F12" s="334"/>
      <c r="G12" s="157" t="s">
        <v>172</v>
      </c>
      <c r="H12" s="334"/>
      <c r="I12" s="132" t="s">
        <v>5</v>
      </c>
      <c r="J12" s="156"/>
      <c r="K12" s="132" t="s">
        <v>22</v>
      </c>
      <c r="L12" s="334"/>
      <c r="M12" s="157" t="s">
        <v>170</v>
      </c>
      <c r="N12" s="334"/>
      <c r="O12" s="157" t="s">
        <v>171</v>
      </c>
      <c r="P12" s="334"/>
      <c r="Q12" s="157" t="s">
        <v>172</v>
      </c>
      <c r="R12" s="334"/>
      <c r="S12" s="132" t="s">
        <v>5</v>
      </c>
      <c r="T12" s="156"/>
      <c r="U12" s="132" t="s">
        <v>22</v>
      </c>
    </row>
    <row r="13" spans="1:21" ht="27" customHeight="1">
      <c r="A13" s="135" t="s">
        <v>118</v>
      </c>
      <c r="B13" s="133"/>
      <c r="C13" s="178">
        <v>0</v>
      </c>
      <c r="D13" s="133"/>
      <c r="E13" s="110">
        <f>'درآمد ناشی از تغییر قیمت اوراق '!I11</f>
        <v>-3345446</v>
      </c>
      <c r="F13" s="133"/>
      <c r="G13" s="110">
        <v>0</v>
      </c>
      <c r="H13" s="133"/>
      <c r="I13" s="110">
        <f>C13+E13+G13</f>
        <v>-3345446</v>
      </c>
      <c r="J13" s="108"/>
      <c r="K13" s="179">
        <f>I13/درآمدها!$E$15</f>
        <v>-6.7584475257584967E-6</v>
      </c>
      <c r="L13" s="133"/>
      <c r="M13" s="178">
        <v>0</v>
      </c>
      <c r="N13" s="133"/>
      <c r="O13" s="110">
        <f>'درآمد ناشی از تغییر قیمت اوراق '!Q11</f>
        <v>18168959</v>
      </c>
      <c r="P13" s="133"/>
      <c r="Q13" s="110">
        <f>'درآمد ناشی ازفروش'!Q12</f>
        <v>197414100</v>
      </c>
      <c r="R13" s="110"/>
      <c r="S13" s="110">
        <f>M13+O13+Q13</f>
        <v>215583059</v>
      </c>
      <c r="T13" s="108"/>
      <c r="U13" s="179">
        <f>S13/درآمدها!$E$15</f>
        <v>4.3551944694190193E-4</v>
      </c>
    </row>
    <row r="14" spans="1:21" ht="27" customHeight="1" thickBot="1">
      <c r="A14" s="135" t="s">
        <v>167</v>
      </c>
      <c r="B14" s="133"/>
      <c r="C14" s="178">
        <v>0</v>
      </c>
      <c r="D14" s="133"/>
      <c r="E14" s="178">
        <v>0</v>
      </c>
      <c r="F14" s="133"/>
      <c r="G14" s="110">
        <v>315434</v>
      </c>
      <c r="H14" s="133"/>
      <c r="I14" s="110">
        <f>C14+E14+G14</f>
        <v>315434</v>
      </c>
      <c r="J14" s="108"/>
      <c r="K14" s="179">
        <f>I14/درآمدها!$E$15</f>
        <v>6.3723764689076006E-7</v>
      </c>
      <c r="L14" s="133"/>
      <c r="M14" s="178">
        <v>0</v>
      </c>
      <c r="N14" s="133"/>
      <c r="O14" s="178">
        <v>0</v>
      </c>
      <c r="P14" s="133"/>
      <c r="Q14" s="110">
        <v>315434</v>
      </c>
      <c r="R14" s="110"/>
      <c r="S14" s="110">
        <f>M14+O14+Q14</f>
        <v>315434</v>
      </c>
      <c r="T14" s="180"/>
      <c r="U14" s="179">
        <f>S14/درآمدها!$E$15</f>
        <v>6.3723764689076006E-7</v>
      </c>
    </row>
    <row r="15" spans="1:21" ht="27" customHeight="1" thickBot="1">
      <c r="A15" s="181" t="s">
        <v>1</v>
      </c>
      <c r="B15" s="133"/>
      <c r="C15" s="160">
        <f>SUM(C13:C14)</f>
        <v>0</v>
      </c>
      <c r="D15" s="133"/>
      <c r="E15" s="182">
        <f>SUM(E13:E14)</f>
        <v>-3345446</v>
      </c>
      <c r="F15" s="133"/>
      <c r="G15" s="182">
        <f>SUM(G13:G14)</f>
        <v>315434</v>
      </c>
      <c r="H15" s="133"/>
      <c r="I15" s="182">
        <f>SUM(I13:I14)</f>
        <v>-3030012</v>
      </c>
      <c r="J15" s="108"/>
      <c r="K15" s="183">
        <f>SUM(K13:K14)</f>
        <v>-6.1212098788677365E-6</v>
      </c>
      <c r="L15" s="133"/>
      <c r="M15" s="160">
        <f>SUM(M13:M14)</f>
        <v>0</v>
      </c>
      <c r="N15" s="133"/>
      <c r="O15" s="182">
        <f>SUM(O13:O14)</f>
        <v>18168959</v>
      </c>
      <c r="P15" s="133"/>
      <c r="Q15" s="182">
        <f>SUM(Q13:Q14)</f>
        <v>197729534</v>
      </c>
      <c r="R15" s="133"/>
      <c r="S15" s="182">
        <f>SUM(S13:S14)</f>
        <v>215898493</v>
      </c>
      <c r="T15" s="184"/>
      <c r="U15" s="183">
        <f>SUM(U13:U14)</f>
        <v>4.3615668458879271E-4</v>
      </c>
    </row>
    <row r="16" spans="1:21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8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</row>
    <row r="18" spans="17:23">
      <c r="Q18" s="56"/>
    </row>
    <row r="20" spans="17:23">
      <c r="Q20" s="56"/>
    </row>
    <row r="30" spans="17:23" ht="18">
      <c r="W30" s="97"/>
    </row>
  </sheetData>
  <mergeCells count="23">
    <mergeCell ref="A1:U1"/>
    <mergeCell ref="A2:U2"/>
    <mergeCell ref="A3:U3"/>
    <mergeCell ref="A7:U7"/>
    <mergeCell ref="C9:K9"/>
    <mergeCell ref="M9:U9"/>
    <mergeCell ref="N10:N12"/>
    <mergeCell ref="A10:A12"/>
    <mergeCell ref="B10:B12"/>
    <mergeCell ref="C10:C11"/>
    <mergeCell ref="D10:D12"/>
    <mergeCell ref="E10:E11"/>
    <mergeCell ref="F10:F12"/>
    <mergeCell ref="G10:G11"/>
    <mergeCell ref="H10:H12"/>
    <mergeCell ref="I10:K11"/>
    <mergeCell ref="L10:L12"/>
    <mergeCell ref="M10:M11"/>
    <mergeCell ref="O10:O11"/>
    <mergeCell ref="P10:P12"/>
    <mergeCell ref="Q10:Q11"/>
    <mergeCell ref="R10:R12"/>
    <mergeCell ref="S10:U1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0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ناشی از تغییر قیمت اوراق </vt:lpstr>
      <vt:lpstr>درآمد ناشی ازفروش</vt:lpstr>
      <vt:lpstr>درآمد سپرده بانکی</vt:lpstr>
      <vt:lpstr>درآمد سود سهام</vt:lpstr>
      <vt:lpstr>درآمد سود صندوق</vt:lpstr>
      <vt:lpstr>سود اوراق بهادار</vt:lpstr>
      <vt:lpstr>سود  سپرده بانکی</vt:lpstr>
      <vt:lpstr>سایر درآمدها</vt:lpstr>
      <vt:lpstr>' سهام'!Print_Area</vt:lpstr>
      <vt:lpstr>'0'!Print_Area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Sina Tourei</cp:lastModifiedBy>
  <cp:lastPrinted>2024-03-25T17:36:30Z</cp:lastPrinted>
  <dcterms:created xsi:type="dcterms:W3CDTF">2017-11-22T14:26:20Z</dcterms:created>
  <dcterms:modified xsi:type="dcterms:W3CDTF">2024-04-28T14:20:10Z</dcterms:modified>
</cp:coreProperties>
</file>